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4540" windowHeight="122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<sst xmlns="http://schemas.openxmlformats.org/spreadsheetml/2006/main" count="94" uniqueCount="87">
  <si>
    <t>IMPUTATIONS COMPTABLES</t>
  </si>
  <si>
    <t>SOLDE EXPLOITATION BANQUE</t>
  </si>
  <si>
    <t>SOLDE EXPLOITATION  ANALYTIQUE</t>
  </si>
  <si>
    <t>dépenses</t>
  </si>
  <si>
    <t>COMPTE COURANT N° 13135 00080 08101056141</t>
  </si>
  <si>
    <t>TRESORERIE</t>
  </si>
  <si>
    <t>SOLDE LIVRET</t>
  </si>
  <si>
    <t>recettes</t>
  </si>
  <si>
    <t>Date</t>
  </si>
  <si>
    <t>Désignation</t>
  </si>
  <si>
    <t>Recette</t>
  </si>
  <si>
    <t>Dépense</t>
  </si>
  <si>
    <t>Solde</t>
  </si>
  <si>
    <t>Frais banquaires</t>
  </si>
  <si>
    <t>Remise 2008</t>
  </si>
  <si>
    <t>Frais de gestion</t>
  </si>
  <si>
    <t>Recette arrièré</t>
  </si>
  <si>
    <t>Transpondeurs</t>
  </si>
  <si>
    <t>A justifier</t>
  </si>
  <si>
    <t>Cotisations ASA</t>
  </si>
  <si>
    <t>Chronométrage</t>
  </si>
  <si>
    <t>Virements internes</t>
  </si>
  <si>
    <t>Remise   2009</t>
  </si>
  <si>
    <t>Repas 2009</t>
  </si>
  <si>
    <t>Pas imputés</t>
  </si>
  <si>
    <t>A nouveau</t>
  </si>
  <si>
    <t>Intérêts débiteurs</t>
  </si>
  <si>
    <t>Commissions</t>
  </si>
  <si>
    <t>CH 4593977 prix 2008 6° SC</t>
  </si>
  <si>
    <t>CH 4593979 prix 2008 2° SC</t>
  </si>
  <si>
    <t>Frais de tenu de compte</t>
  </si>
  <si>
    <t>CH 4593350</t>
  </si>
  <si>
    <t xml:space="preserve">Remise chèque </t>
  </si>
  <si>
    <t>Versement espèce(caisse)</t>
  </si>
  <si>
    <t>CH 4593351 achat transpondeurs</t>
  </si>
  <si>
    <t>CH 4593944 Prix 2008 5° SC</t>
  </si>
  <si>
    <t>CH  4593352 achats papeterie</t>
  </si>
  <si>
    <t>Virement interne vers livret</t>
  </si>
  <si>
    <t>Frais de tenue de compte</t>
  </si>
  <si>
    <t>CH  4593353 achats papeterie</t>
  </si>
  <si>
    <t>CH  4593354 licence Cabrol</t>
  </si>
  <si>
    <t>Frais de tenue compte</t>
  </si>
  <si>
    <t>CH 4593356 Assurance RC</t>
  </si>
  <si>
    <t>CH 4593357  Participation site Imec</t>
  </si>
  <si>
    <t>Remise bordereau n° 4594008</t>
  </si>
  <si>
    <t>Remisebordereau n° 4594009</t>
  </si>
  <si>
    <t>VIREMENT SUR LIVRET</t>
  </si>
  <si>
    <t>Reemse 4594010 Empeaux + Mazan</t>
  </si>
  <si>
    <t>virement vers livret</t>
  </si>
  <si>
    <t>Martres + Esperce + Tournecoupe</t>
  </si>
  <si>
    <t>Virement sur Ct livret</t>
  </si>
  <si>
    <t>Badefol</t>
  </si>
  <si>
    <t>Virement depuis  livret</t>
  </si>
  <si>
    <t xml:space="preserve">CH 4593358          MB Trophées </t>
  </si>
  <si>
    <t>frais  forcage chèque</t>
  </si>
  <si>
    <t>Virement depuis livret</t>
  </si>
  <si>
    <t>CH 4593992 remise des prix 2008</t>
  </si>
  <si>
    <t>CH 4593359provision traiteur</t>
  </si>
  <si>
    <t>Versement espèce</t>
  </si>
  <si>
    <t>Remise bordereau n° 4594024</t>
  </si>
  <si>
    <t>Remise bordereau n° 4594023</t>
  </si>
  <si>
    <t>Remise bordereau n° 4594022</t>
  </si>
  <si>
    <t>Remise bordereau n° 4594021</t>
  </si>
  <si>
    <t>Remise bordereau n° 4594020</t>
  </si>
  <si>
    <t>Remise bordereau n° 4594019</t>
  </si>
  <si>
    <t>Remise bordereau n° 4594018</t>
  </si>
  <si>
    <t>Remise bordereau n° 4594017</t>
  </si>
  <si>
    <t>Remise bordereau n° 4594016</t>
  </si>
  <si>
    <t>Remise bordereau n° 4594015</t>
  </si>
  <si>
    <t>Remise bordereau n° 4594014</t>
  </si>
  <si>
    <t>Bordereau 4594013 Issoire</t>
  </si>
  <si>
    <t>CH 459          Traiteur</t>
  </si>
  <si>
    <t>CH 4593361         Facture Philippe timbres</t>
  </si>
  <si>
    <t>CH 4593961      Fleurs par Dominique Fontanier</t>
  </si>
  <si>
    <t>Virement sur livret</t>
  </si>
  <si>
    <t>Intérets débiteurs</t>
  </si>
  <si>
    <t>Chèques débités au 7/1/10</t>
  </si>
  <si>
    <t>CH 459         Micro HF</t>
  </si>
  <si>
    <t>Total chèques pilotes remise des prix restant</t>
  </si>
  <si>
    <t>CH 459          Cotisation IMEC 2010</t>
  </si>
  <si>
    <t>CH 459        champagne</t>
  </si>
  <si>
    <t>CH 459         frais avancé par CG</t>
  </si>
  <si>
    <t>ch 459             sonorisation</t>
  </si>
  <si>
    <t>SOLDE BANQUE PAR INTERNET CT CT</t>
  </si>
  <si>
    <t>Le 8/1/10</t>
  </si>
  <si>
    <t>SOLDE TRESORERIE PREVISIBLE TOUTES OPERATIONS CONNUES PASSEES</t>
  </si>
  <si>
    <t>SOLDE BANQUE INTERNET LIVRET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</si>
</sst>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0.00_ ;[Red]\-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30"/>
      <name val="Calibri"/>
      <family val="2"/>
    </font>
    <font>
      <b/>
      <sz val="12"/>
      <color indexed="30"/>
      <name val="Calibri"/>
      <family val="2"/>
    </font>
    <font>
      <b/>
      <sz val="10"/>
      <color indexed="30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thick"/>
      <bottom style="hair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hair"/>
      <top style="hair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/>
      <top style="medium">
        <color indexed="10"/>
      </top>
      <bottom style="medium">
        <color indexed="10"/>
      </bottom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hair"/>
      <right style="hair"/>
      <top style="thick"/>
      <bottom style="hair"/>
    </border>
    <border>
      <left style="hair"/>
      <right style="medium"/>
      <top style="thick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thin"/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63">
    <xf numFmtId="0" fontId="0" fillId="0" borderId="0" xfId="0" applyFont="1" applyAlignment="1">
      <alignment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40" fontId="2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5" fontId="2" fillId="0" borderId="11" xfId="0" applyNumberFormat="1" applyFont="1" applyBorder="1" applyAlignment="1">
      <alignment horizontal="center" vertical="center" wrapText="1"/>
    </xf>
    <xf numFmtId="165" fontId="2" fillId="0" borderId="12" xfId="0" applyNumberFormat="1" applyFont="1" applyBorder="1" applyAlignment="1">
      <alignment horizontal="center" vertical="center" wrapText="1"/>
    </xf>
    <xf numFmtId="8" fontId="5" fillId="0" borderId="13" xfId="0" applyNumberFormat="1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8" fontId="7" fillId="0" borderId="15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5" fontId="2" fillId="0" borderId="16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65" fontId="8" fillId="0" borderId="19" xfId="0" applyNumberFormat="1" applyFont="1" applyBorder="1" applyAlignment="1">
      <alignment horizontal="center" vertical="center" wrapText="1"/>
    </xf>
    <xf numFmtId="165" fontId="2" fillId="0" borderId="20" xfId="0" applyNumberFormat="1" applyFont="1" applyBorder="1" applyAlignment="1">
      <alignment horizontal="center" vertical="center" wrapText="1"/>
    </xf>
    <xf numFmtId="165" fontId="2" fillId="0" borderId="21" xfId="0" applyNumberFormat="1" applyFont="1" applyBorder="1" applyAlignment="1">
      <alignment horizontal="center" vertical="center" wrapText="1"/>
    </xf>
    <xf numFmtId="165" fontId="2" fillId="0" borderId="22" xfId="0" applyNumberFormat="1" applyFont="1" applyBorder="1" applyAlignment="1">
      <alignment horizontal="center" vertical="center" wrapText="1"/>
    </xf>
    <xf numFmtId="40" fontId="2" fillId="0" borderId="22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164" fontId="2" fillId="0" borderId="24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0" fontId="2" fillId="0" borderId="25" xfId="0" applyFont="1" applyBorder="1" applyAlignment="1">
      <alignment/>
    </xf>
    <xf numFmtId="2" fontId="2" fillId="0" borderId="25" xfId="0" applyNumberFormat="1" applyFont="1" applyBorder="1" applyAlignment="1">
      <alignment/>
    </xf>
    <xf numFmtId="2" fontId="2" fillId="0" borderId="26" xfId="0" applyNumberFormat="1" applyFont="1" applyBorder="1" applyAlignment="1">
      <alignment/>
    </xf>
    <xf numFmtId="0" fontId="2" fillId="0" borderId="27" xfId="0" applyFont="1" applyBorder="1" applyAlignment="1">
      <alignment/>
    </xf>
    <xf numFmtId="165" fontId="2" fillId="33" borderId="24" xfId="0" applyNumberFormat="1" applyFont="1" applyFill="1" applyBorder="1" applyAlignment="1">
      <alignment/>
    </xf>
    <xf numFmtId="165" fontId="2" fillId="33" borderId="25" xfId="0" applyNumberFormat="1" applyFont="1" applyFill="1" applyBorder="1" applyAlignment="1">
      <alignment/>
    </xf>
    <xf numFmtId="165" fontId="2" fillId="0" borderId="25" xfId="0" applyNumberFormat="1" applyFont="1" applyBorder="1" applyAlignment="1">
      <alignment/>
    </xf>
    <xf numFmtId="40" fontId="2" fillId="34" borderId="28" xfId="0" applyNumberFormat="1" applyFont="1" applyFill="1" applyBorder="1" applyAlignment="1">
      <alignment/>
    </xf>
    <xf numFmtId="40" fontId="2" fillId="33" borderId="29" xfId="0" applyNumberFormat="1" applyFont="1" applyFill="1" applyBorder="1" applyAlignment="1">
      <alignment/>
    </xf>
    <xf numFmtId="164" fontId="2" fillId="0" borderId="30" xfId="0" applyNumberFormat="1" applyFont="1" applyBorder="1" applyAlignment="1">
      <alignment/>
    </xf>
    <xf numFmtId="164" fontId="2" fillId="0" borderId="31" xfId="0" applyNumberFormat="1" applyFont="1" applyBorder="1" applyAlignment="1">
      <alignment/>
    </xf>
    <xf numFmtId="0" fontId="2" fillId="0" borderId="31" xfId="0" applyFont="1" applyBorder="1" applyAlignment="1">
      <alignment/>
    </xf>
    <xf numFmtId="2" fontId="2" fillId="0" borderId="31" xfId="0" applyNumberFormat="1" applyFont="1" applyBorder="1" applyAlignment="1">
      <alignment/>
    </xf>
    <xf numFmtId="2" fontId="2" fillId="0" borderId="32" xfId="0" applyNumberFormat="1" applyFont="1" applyBorder="1" applyAlignment="1">
      <alignment/>
    </xf>
    <xf numFmtId="0" fontId="2" fillId="0" borderId="18" xfId="0" applyFont="1" applyBorder="1" applyAlignment="1">
      <alignment/>
    </xf>
    <xf numFmtId="165" fontId="2" fillId="33" borderId="30" xfId="0" applyNumberFormat="1" applyFont="1" applyFill="1" applyBorder="1" applyAlignment="1">
      <alignment/>
    </xf>
    <xf numFmtId="165" fontId="2" fillId="33" borderId="31" xfId="0" applyNumberFormat="1" applyFont="1" applyFill="1" applyBorder="1" applyAlignment="1">
      <alignment/>
    </xf>
    <xf numFmtId="165" fontId="2" fillId="0" borderId="31" xfId="0" applyNumberFormat="1" applyFont="1" applyBorder="1" applyAlignment="1">
      <alignment/>
    </xf>
    <xf numFmtId="165" fontId="2" fillId="33" borderId="33" xfId="0" applyNumberFormat="1" applyFont="1" applyFill="1" applyBorder="1" applyAlignment="1">
      <alignment/>
    </xf>
    <xf numFmtId="40" fontId="2" fillId="0" borderId="33" xfId="0" applyNumberFormat="1" applyFont="1" applyBorder="1" applyAlignment="1">
      <alignment/>
    </xf>
    <xf numFmtId="0" fontId="2" fillId="33" borderId="29" xfId="0" applyFont="1" applyFill="1" applyBorder="1" applyAlignment="1">
      <alignment/>
    </xf>
    <xf numFmtId="164" fontId="2" fillId="0" borderId="34" xfId="0" applyNumberFormat="1" applyFont="1" applyBorder="1" applyAlignment="1">
      <alignment/>
    </xf>
    <xf numFmtId="164" fontId="2" fillId="0" borderId="35" xfId="0" applyNumberFormat="1" applyFont="1" applyBorder="1" applyAlignment="1">
      <alignment/>
    </xf>
    <xf numFmtId="0" fontId="2" fillId="0" borderId="35" xfId="0" applyFont="1" applyBorder="1" applyAlignment="1">
      <alignment/>
    </xf>
    <xf numFmtId="2" fontId="2" fillId="0" borderId="35" xfId="0" applyNumberFormat="1" applyFont="1" applyBorder="1" applyAlignment="1">
      <alignment/>
    </xf>
    <xf numFmtId="165" fontId="2" fillId="0" borderId="36" xfId="0" applyNumberFormat="1" applyFont="1" applyBorder="1" applyAlignment="1">
      <alignment/>
    </xf>
    <xf numFmtId="0" fontId="2" fillId="0" borderId="37" xfId="0" applyFont="1" applyBorder="1" applyAlignment="1">
      <alignment/>
    </xf>
    <xf numFmtId="165" fontId="2" fillId="0" borderId="34" xfId="0" applyNumberFormat="1" applyFont="1" applyBorder="1" applyAlignment="1">
      <alignment/>
    </xf>
    <xf numFmtId="165" fontId="2" fillId="0" borderId="35" xfId="0" applyNumberFormat="1" applyFont="1" applyBorder="1" applyAlignment="1">
      <alignment/>
    </xf>
    <xf numFmtId="165" fontId="2" fillId="0" borderId="38" xfId="0" applyNumberFormat="1" applyFont="1" applyBorder="1" applyAlignment="1">
      <alignment/>
    </xf>
    <xf numFmtId="40" fontId="2" fillId="0" borderId="38" xfId="0" applyNumberFormat="1" applyFont="1" applyBorder="1" applyAlignment="1">
      <alignment/>
    </xf>
    <xf numFmtId="0" fontId="2" fillId="0" borderId="29" xfId="0" applyFont="1" applyBorder="1" applyAlignment="1">
      <alignment/>
    </xf>
    <xf numFmtId="164" fontId="2" fillId="0" borderId="39" xfId="0" applyNumberFormat="1" applyFont="1" applyBorder="1" applyAlignment="1">
      <alignment/>
    </xf>
    <xf numFmtId="164" fontId="2" fillId="0" borderId="40" xfId="0" applyNumberFormat="1" applyFont="1" applyBorder="1" applyAlignment="1">
      <alignment/>
    </xf>
    <xf numFmtId="0" fontId="2" fillId="0" borderId="40" xfId="0" applyFont="1" applyBorder="1" applyAlignment="1">
      <alignment/>
    </xf>
    <xf numFmtId="2" fontId="2" fillId="0" borderId="40" xfId="0" applyNumberFormat="1" applyFont="1" applyBorder="1" applyAlignment="1">
      <alignment/>
    </xf>
    <xf numFmtId="165" fontId="2" fillId="0" borderId="29" xfId="0" applyNumberFormat="1" applyFont="1" applyBorder="1" applyAlignment="1">
      <alignment/>
    </xf>
    <xf numFmtId="0" fontId="2" fillId="0" borderId="41" xfId="0" applyFont="1" applyBorder="1" applyAlignment="1">
      <alignment/>
    </xf>
    <xf numFmtId="165" fontId="2" fillId="0" borderId="39" xfId="0" applyNumberFormat="1" applyFont="1" applyBorder="1" applyAlignment="1">
      <alignment/>
    </xf>
    <xf numFmtId="165" fontId="2" fillId="0" borderId="40" xfId="0" applyNumberFormat="1" applyFont="1" applyBorder="1" applyAlignment="1">
      <alignment/>
    </xf>
    <xf numFmtId="165" fontId="2" fillId="0" borderId="42" xfId="0" applyNumberFormat="1" applyFont="1" applyBorder="1" applyAlignment="1">
      <alignment/>
    </xf>
    <xf numFmtId="40" fontId="2" fillId="0" borderId="42" xfId="0" applyNumberFormat="1" applyFont="1" applyBorder="1" applyAlignment="1">
      <alignment/>
    </xf>
    <xf numFmtId="0" fontId="8" fillId="0" borderId="40" xfId="0" applyFont="1" applyBorder="1" applyAlignment="1">
      <alignment/>
    </xf>
    <xf numFmtId="164" fontId="2" fillId="0" borderId="39" xfId="0" applyNumberFormat="1" applyFont="1" applyFill="1" applyBorder="1" applyAlignment="1">
      <alignment/>
    </xf>
    <xf numFmtId="164" fontId="2" fillId="0" borderId="40" xfId="0" applyNumberFormat="1" applyFont="1" applyFill="1" applyBorder="1" applyAlignment="1">
      <alignment/>
    </xf>
    <xf numFmtId="0" fontId="8" fillId="0" borderId="40" xfId="0" applyFont="1" applyFill="1" applyBorder="1" applyAlignment="1">
      <alignment/>
    </xf>
    <xf numFmtId="2" fontId="2" fillId="0" borderId="40" xfId="0" applyNumberFormat="1" applyFont="1" applyFill="1" applyBorder="1" applyAlignment="1">
      <alignment/>
    </xf>
    <xf numFmtId="0" fontId="2" fillId="0" borderId="41" xfId="0" applyFont="1" applyFill="1" applyBorder="1" applyAlignment="1">
      <alignment/>
    </xf>
    <xf numFmtId="165" fontId="2" fillId="0" borderId="39" xfId="0" applyNumberFormat="1" applyFont="1" applyFill="1" applyBorder="1" applyAlignment="1">
      <alignment/>
    </xf>
    <xf numFmtId="165" fontId="2" fillId="0" borderId="40" xfId="0" applyNumberFormat="1" applyFont="1" applyFill="1" applyBorder="1" applyAlignment="1">
      <alignment/>
    </xf>
    <xf numFmtId="165" fontId="2" fillId="0" borderId="42" xfId="0" applyNumberFormat="1" applyFont="1" applyFill="1" applyBorder="1" applyAlignment="1">
      <alignment/>
    </xf>
    <xf numFmtId="40" fontId="2" fillId="0" borderId="42" xfId="0" applyNumberFormat="1" applyFont="1" applyFill="1" applyBorder="1" applyAlignment="1">
      <alignment/>
    </xf>
    <xf numFmtId="0" fontId="2" fillId="0" borderId="29" xfId="0" applyFont="1" applyFill="1" applyBorder="1" applyAlignment="1">
      <alignment/>
    </xf>
    <xf numFmtId="164" fontId="2" fillId="35" borderId="39" xfId="0" applyNumberFormat="1" applyFont="1" applyFill="1" applyBorder="1" applyAlignment="1">
      <alignment/>
    </xf>
    <xf numFmtId="164" fontId="2" fillId="35" borderId="40" xfId="0" applyNumberFormat="1" applyFont="1" applyFill="1" applyBorder="1" applyAlignment="1">
      <alignment/>
    </xf>
    <xf numFmtId="0" fontId="8" fillId="35" borderId="40" xfId="0" applyFont="1" applyFill="1" applyBorder="1" applyAlignment="1">
      <alignment/>
    </xf>
    <xf numFmtId="2" fontId="2" fillId="35" borderId="0" xfId="0" applyNumberFormat="1" applyFont="1" applyFill="1" applyBorder="1" applyAlignment="1">
      <alignment/>
    </xf>
    <xf numFmtId="2" fontId="2" fillId="35" borderId="40" xfId="0" applyNumberFormat="1" applyFont="1" applyFill="1" applyBorder="1" applyAlignment="1">
      <alignment/>
    </xf>
    <xf numFmtId="0" fontId="2" fillId="35" borderId="41" xfId="0" applyFont="1" applyFill="1" applyBorder="1" applyAlignment="1">
      <alignment/>
    </xf>
    <xf numFmtId="165" fontId="2" fillId="35" borderId="39" xfId="0" applyNumberFormat="1" applyFont="1" applyFill="1" applyBorder="1" applyAlignment="1">
      <alignment/>
    </xf>
    <xf numFmtId="165" fontId="2" fillId="35" borderId="40" xfId="0" applyNumberFormat="1" applyFont="1" applyFill="1" applyBorder="1" applyAlignment="1">
      <alignment/>
    </xf>
    <xf numFmtId="165" fontId="2" fillId="35" borderId="42" xfId="0" applyNumberFormat="1" applyFont="1" applyFill="1" applyBorder="1" applyAlignment="1">
      <alignment/>
    </xf>
    <xf numFmtId="40" fontId="2" fillId="35" borderId="42" xfId="0" applyNumberFormat="1" applyFont="1" applyFill="1" applyBorder="1" applyAlignment="1">
      <alignment/>
    </xf>
    <xf numFmtId="0" fontId="2" fillId="35" borderId="29" xfId="0" applyFont="1" applyFill="1" applyBorder="1" applyAlignment="1">
      <alignment/>
    </xf>
    <xf numFmtId="40" fontId="2" fillId="34" borderId="42" xfId="0" applyNumberFormat="1" applyFont="1" applyFill="1" applyBorder="1" applyAlignment="1">
      <alignment/>
    </xf>
    <xf numFmtId="164" fontId="2" fillId="33" borderId="43" xfId="0" applyNumberFormat="1" applyFont="1" applyFill="1" applyBorder="1" applyAlignment="1">
      <alignment/>
    </xf>
    <xf numFmtId="164" fontId="2" fillId="33" borderId="40" xfId="0" applyNumberFormat="1" applyFont="1" applyFill="1" applyBorder="1" applyAlignment="1">
      <alignment/>
    </xf>
    <xf numFmtId="0" fontId="8" fillId="33" borderId="40" xfId="0" applyFont="1" applyFill="1" applyBorder="1" applyAlignment="1">
      <alignment/>
    </xf>
    <xf numFmtId="2" fontId="2" fillId="33" borderId="44" xfId="0" applyNumberFormat="1" applyFont="1" applyFill="1" applyBorder="1" applyAlignment="1">
      <alignment/>
    </xf>
    <xf numFmtId="165" fontId="2" fillId="33" borderId="29" xfId="0" applyNumberFormat="1" applyFont="1" applyFill="1" applyBorder="1" applyAlignment="1">
      <alignment/>
    </xf>
    <xf numFmtId="0" fontId="2" fillId="0" borderId="45" xfId="0" applyFont="1" applyBorder="1" applyAlignment="1">
      <alignment/>
    </xf>
    <xf numFmtId="165" fontId="2" fillId="0" borderId="43" xfId="0" applyNumberFormat="1" applyFont="1" applyBorder="1" applyAlignment="1">
      <alignment/>
    </xf>
    <xf numFmtId="165" fontId="2" fillId="0" borderId="44" xfId="0" applyNumberFormat="1" applyFont="1" applyBorder="1" applyAlignment="1">
      <alignment/>
    </xf>
    <xf numFmtId="165" fontId="2" fillId="0" borderId="46" xfId="0" applyNumberFormat="1" applyFont="1" applyBorder="1" applyAlignment="1">
      <alignment/>
    </xf>
    <xf numFmtId="40" fontId="2" fillId="0" borderId="46" xfId="0" applyNumberFormat="1" applyFont="1" applyBorder="1" applyAlignment="1">
      <alignment/>
    </xf>
    <xf numFmtId="164" fontId="2" fillId="0" borderId="43" xfId="0" applyNumberFormat="1" applyFont="1" applyBorder="1" applyAlignment="1">
      <alignment/>
    </xf>
    <xf numFmtId="164" fontId="2" fillId="0" borderId="44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0" fontId="8" fillId="0" borderId="44" xfId="0" applyFont="1" applyBorder="1" applyAlignment="1">
      <alignment/>
    </xf>
    <xf numFmtId="164" fontId="2" fillId="0" borderId="47" xfId="0" applyNumberFormat="1" applyFont="1" applyBorder="1" applyAlignment="1">
      <alignment/>
    </xf>
    <xf numFmtId="164" fontId="2" fillId="0" borderId="48" xfId="0" applyNumberFormat="1" applyFont="1" applyBorder="1" applyAlignment="1">
      <alignment/>
    </xf>
    <xf numFmtId="0" fontId="8" fillId="0" borderId="48" xfId="0" applyFont="1" applyBorder="1" applyAlignment="1">
      <alignment/>
    </xf>
    <xf numFmtId="2" fontId="2" fillId="0" borderId="48" xfId="0" applyNumberFormat="1" applyFont="1" applyBorder="1" applyAlignment="1">
      <alignment/>
    </xf>
    <xf numFmtId="165" fontId="2" fillId="0" borderId="49" xfId="0" applyNumberFormat="1" applyFont="1" applyBorder="1" applyAlignment="1">
      <alignment/>
    </xf>
    <xf numFmtId="0" fontId="2" fillId="0" borderId="50" xfId="0" applyFont="1" applyBorder="1" applyAlignment="1">
      <alignment/>
    </xf>
    <xf numFmtId="165" fontId="2" fillId="0" borderId="47" xfId="0" applyNumberFormat="1" applyFont="1" applyBorder="1" applyAlignment="1">
      <alignment/>
    </xf>
    <xf numFmtId="165" fontId="2" fillId="0" borderId="48" xfId="0" applyNumberFormat="1" applyFont="1" applyBorder="1" applyAlignment="1">
      <alignment/>
    </xf>
    <xf numFmtId="165" fontId="2" fillId="0" borderId="51" xfId="0" applyNumberFormat="1" applyFont="1" applyBorder="1" applyAlignment="1">
      <alignment/>
    </xf>
    <xf numFmtId="40" fontId="2" fillId="0" borderId="51" xfId="0" applyNumberFormat="1" applyFont="1" applyBorder="1" applyAlignment="1">
      <alignment/>
    </xf>
    <xf numFmtId="0" fontId="2" fillId="0" borderId="49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8" fillId="33" borderId="0" xfId="0" applyFont="1" applyFill="1" applyBorder="1" applyAlignment="1">
      <alignment/>
    </xf>
    <xf numFmtId="165" fontId="7" fillId="33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40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165" fontId="7" fillId="33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40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40" fontId="2" fillId="0" borderId="54" xfId="0" applyNumberFormat="1" applyFont="1" applyBorder="1" applyAlignment="1">
      <alignment horizontal="center" vertical="center" wrapText="1"/>
    </xf>
    <xf numFmtId="40" fontId="2" fillId="0" borderId="55" xfId="0" applyNumberFormat="1" applyFont="1" applyBorder="1" applyAlignment="1">
      <alignment horizontal="center" vertical="center" wrapText="1"/>
    </xf>
    <xf numFmtId="164" fontId="2" fillId="0" borderId="56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8" fontId="3" fillId="0" borderId="10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8" fontId="3" fillId="0" borderId="21" xfId="0" applyNumberFormat="1" applyFont="1" applyBorder="1" applyAlignment="1">
      <alignment horizontal="center" vertical="center" wrapText="1"/>
    </xf>
    <xf numFmtId="40" fontId="2" fillId="0" borderId="57" xfId="0" applyNumberFormat="1" applyFont="1" applyBorder="1" applyAlignment="1">
      <alignment horizontal="center" vertical="center" wrapText="1"/>
    </xf>
    <xf numFmtId="40" fontId="2" fillId="0" borderId="58" xfId="0" applyNumberFormat="1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165" fontId="9" fillId="0" borderId="59" xfId="0" applyNumberFormat="1" applyFont="1" applyBorder="1" applyAlignment="1">
      <alignment horizontal="center" vertical="center" wrapText="1"/>
    </xf>
    <xf numFmtId="165" fontId="9" fillId="0" borderId="11" xfId="0" applyNumberFormat="1" applyFont="1" applyBorder="1" applyAlignment="1">
      <alignment horizontal="center" vertical="center" wrapText="1"/>
    </xf>
    <xf numFmtId="165" fontId="9" fillId="0" borderId="60" xfId="0" applyNumberFormat="1" applyFont="1" applyBorder="1" applyAlignment="1">
      <alignment horizontal="center" vertical="center" wrapText="1"/>
    </xf>
    <xf numFmtId="165" fontId="9" fillId="0" borderId="61" xfId="0" applyNumberFormat="1" applyFont="1" applyBorder="1" applyAlignment="1">
      <alignment horizontal="center" vertical="center" wrapText="1"/>
    </xf>
    <xf numFmtId="165" fontId="9" fillId="0" borderId="62" xfId="0" applyNumberFormat="1" applyFont="1" applyBorder="1" applyAlignment="1">
      <alignment horizontal="center" vertical="center" wrapText="1"/>
    </xf>
    <xf numFmtId="165" fontId="9" fillId="0" borderId="63" xfId="0" applyNumberFormat="1" applyFont="1" applyBorder="1" applyAlignment="1">
      <alignment horizontal="center" vertical="center" wrapText="1"/>
    </xf>
    <xf numFmtId="8" fontId="10" fillId="0" borderId="21" xfId="0" applyNumberFormat="1" applyFont="1" applyBorder="1" applyAlignment="1">
      <alignment horizontal="center" vertical="center"/>
    </xf>
    <xf numFmtId="8" fontId="10" fillId="0" borderId="64" xfId="0" applyNumberFormat="1" applyFont="1" applyBorder="1" applyAlignment="1">
      <alignment horizontal="center" vertical="center"/>
    </xf>
    <xf numFmtId="8" fontId="10" fillId="0" borderId="65" xfId="0" applyNumberFormat="1" applyFont="1" applyBorder="1" applyAlignment="1">
      <alignment horizontal="center" vertical="center"/>
    </xf>
    <xf numFmtId="8" fontId="10" fillId="0" borderId="66" xfId="0" applyNumberFormat="1" applyFont="1" applyBorder="1" applyAlignment="1">
      <alignment horizontal="center" vertical="center"/>
    </xf>
    <xf numFmtId="2" fontId="2" fillId="33" borderId="62" xfId="0" applyNumberFormat="1" applyFont="1" applyFill="1" applyBorder="1" applyAlignment="1">
      <alignment horizontal="center" vertical="center"/>
    </xf>
    <xf numFmtId="0" fontId="4" fillId="0" borderId="6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8" fontId="6" fillId="0" borderId="70" xfId="0" applyNumberFormat="1" applyFont="1" applyBorder="1" applyAlignment="1">
      <alignment horizontal="center" vertical="center" wrapText="1"/>
    </xf>
    <xf numFmtId="8" fontId="6" fillId="0" borderId="71" xfId="0" applyNumberFormat="1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U73"/>
  <sheetViews>
    <sheetView tabSelected="1" zoomScale="80" zoomScaleNormal="80" zoomScalePageLayoutView="0" workbookViewId="0" topLeftCell="A1">
      <selection activeCell="I13" sqref="I13"/>
    </sheetView>
  </sheetViews>
  <sheetFormatPr defaultColWidth="11.421875" defaultRowHeight="15"/>
  <cols>
    <col min="1" max="1" width="2.421875" style="0" customWidth="1"/>
    <col min="2" max="3" width="9.140625" style="0" customWidth="1"/>
    <col min="4" max="4" width="31.140625" style="0" customWidth="1"/>
    <col min="5" max="5" width="10.00390625" style="0" customWidth="1"/>
    <col min="6" max="6" width="12.7109375" style="0" customWidth="1"/>
  </cols>
  <sheetData>
    <row r="2" spans="2:21" ht="15.75" thickBot="1">
      <c r="B2" s="1"/>
      <c r="C2" s="1"/>
      <c r="D2" s="2"/>
      <c r="E2" s="3"/>
      <c r="F2" s="3"/>
      <c r="G2" s="3"/>
      <c r="H2" s="2"/>
      <c r="I2" s="138" t="s">
        <v>0</v>
      </c>
      <c r="J2" s="138"/>
      <c r="K2" s="138"/>
      <c r="L2" s="138"/>
      <c r="M2" s="138"/>
      <c r="N2" s="138"/>
      <c r="O2" s="138"/>
      <c r="P2" s="138"/>
      <c r="Q2" s="138"/>
      <c r="R2" s="138"/>
      <c r="S2" s="4"/>
      <c r="T2" s="5"/>
      <c r="U2" s="2"/>
    </row>
    <row r="3" spans="2:21" ht="17.25" thickBot="1" thickTop="1">
      <c r="B3" s="139" t="s">
        <v>1</v>
      </c>
      <c r="C3" s="140"/>
      <c r="D3" s="140"/>
      <c r="E3" s="141">
        <v>-324.63</v>
      </c>
      <c r="F3" s="141"/>
      <c r="G3" s="141"/>
      <c r="H3" s="7"/>
      <c r="I3" s="142" t="s">
        <v>2</v>
      </c>
      <c r="J3" s="142"/>
      <c r="K3" s="142"/>
      <c r="L3" s="142"/>
      <c r="M3" s="141">
        <v>-324.63</v>
      </c>
      <c r="N3" s="143"/>
      <c r="O3" s="141"/>
      <c r="P3" s="9"/>
      <c r="Q3" s="9">
        <v>1329.02</v>
      </c>
      <c r="R3" s="9"/>
      <c r="S3" s="10">
        <f>(SUM(S59:S71)+S44)*(-1)</f>
        <v>5325.08</v>
      </c>
      <c r="T3" s="144" t="s">
        <v>3</v>
      </c>
      <c r="U3" s="145"/>
    </row>
    <row r="4" spans="2:21" ht="16.5" thickBot="1">
      <c r="B4" s="158" t="s">
        <v>4</v>
      </c>
      <c r="C4" s="159"/>
      <c r="D4" s="159"/>
      <c r="E4" s="159"/>
      <c r="F4" s="159"/>
      <c r="G4" s="11">
        <v>478.16</v>
      </c>
      <c r="H4" s="12"/>
      <c r="I4" s="132" t="s">
        <v>5</v>
      </c>
      <c r="J4" s="160"/>
      <c r="K4" s="160"/>
      <c r="L4" s="161">
        <f>Q4+G4</f>
        <v>478.16</v>
      </c>
      <c r="M4" s="162"/>
      <c r="N4" s="13"/>
      <c r="O4" s="132" t="s">
        <v>6</v>
      </c>
      <c r="P4" s="133"/>
      <c r="Q4" s="14">
        <f>G113</f>
        <v>0</v>
      </c>
      <c r="R4" s="15"/>
      <c r="S4" s="16">
        <f>SUM(S45:S57)</f>
        <v>7384</v>
      </c>
      <c r="T4" s="134" t="s">
        <v>7</v>
      </c>
      <c r="U4" s="135"/>
    </row>
    <row r="5" spans="2:21" ht="25.5">
      <c r="B5" s="136" t="s">
        <v>8</v>
      </c>
      <c r="C5" s="137"/>
      <c r="D5" s="6" t="s">
        <v>9</v>
      </c>
      <c r="E5" s="17" t="s">
        <v>10</v>
      </c>
      <c r="F5" s="17" t="s">
        <v>11</v>
      </c>
      <c r="G5" s="18" t="s">
        <v>12</v>
      </c>
      <c r="H5" s="19"/>
      <c r="I5" s="20" t="s">
        <v>13</v>
      </c>
      <c r="J5" s="21" t="s">
        <v>14</v>
      </c>
      <c r="K5" s="21" t="s">
        <v>15</v>
      </c>
      <c r="L5" s="21" t="s">
        <v>16</v>
      </c>
      <c r="M5" s="21" t="s">
        <v>17</v>
      </c>
      <c r="N5" s="8" t="s">
        <v>18</v>
      </c>
      <c r="O5" s="21" t="s">
        <v>19</v>
      </c>
      <c r="P5" s="21" t="s">
        <v>20</v>
      </c>
      <c r="Q5" s="21" t="s">
        <v>21</v>
      </c>
      <c r="R5" s="22" t="s">
        <v>22</v>
      </c>
      <c r="S5" s="23" t="s">
        <v>23</v>
      </c>
      <c r="T5" s="24" t="s">
        <v>24</v>
      </c>
      <c r="U5" s="25">
        <v>2010</v>
      </c>
    </row>
    <row r="6" spans="2:21" ht="15">
      <c r="B6" s="26"/>
      <c r="C6" s="27"/>
      <c r="D6" s="28"/>
      <c r="E6" s="29">
        <f>SUM(E8:E71)</f>
        <v>40233.81</v>
      </c>
      <c r="F6" s="29">
        <f>SUM(F8:F71)</f>
        <v>40558.44</v>
      </c>
      <c r="G6" s="30"/>
      <c r="H6" s="31"/>
      <c r="I6" s="32">
        <f>SUM(I9:I71)+(I77)</f>
        <v>-63.720000000000006</v>
      </c>
      <c r="J6" s="33">
        <f aca="true" t="shared" si="0" ref="J6:U6">SUM(J8:J71)</f>
        <v>-432</v>
      </c>
      <c r="K6" s="33">
        <f t="shared" si="0"/>
        <v>-607.8199999999999</v>
      </c>
      <c r="L6" s="33">
        <f t="shared" si="0"/>
        <v>2320</v>
      </c>
      <c r="M6" s="34">
        <f t="shared" si="0"/>
        <v>220</v>
      </c>
      <c r="N6" s="34">
        <f t="shared" si="0"/>
        <v>1300</v>
      </c>
      <c r="O6" s="33">
        <f t="shared" si="0"/>
        <v>14649</v>
      </c>
      <c r="P6" s="33">
        <f t="shared" si="0"/>
        <v>425</v>
      </c>
      <c r="Q6" s="34">
        <f t="shared" si="0"/>
        <v>-5606.610000000001</v>
      </c>
      <c r="R6" s="33">
        <f t="shared" si="0"/>
        <v>-12567.4</v>
      </c>
      <c r="S6" s="33">
        <f t="shared" si="0"/>
        <v>2058.9200000000005</v>
      </c>
      <c r="T6" s="35">
        <f t="shared" si="0"/>
        <v>0</v>
      </c>
      <c r="U6" s="36">
        <f t="shared" si="0"/>
        <v>-500</v>
      </c>
    </row>
    <row r="7" spans="2:21" ht="15">
      <c r="B7" s="37"/>
      <c r="C7" s="38"/>
      <c r="D7" s="39"/>
      <c r="E7" s="40"/>
      <c r="F7" s="40"/>
      <c r="G7" s="41"/>
      <c r="H7" s="42"/>
      <c r="I7" s="43"/>
      <c r="J7" s="44"/>
      <c r="K7" s="44"/>
      <c r="L7" s="44"/>
      <c r="M7" s="45"/>
      <c r="N7" s="45"/>
      <c r="O7" s="44"/>
      <c r="P7" s="44"/>
      <c r="Q7" s="45"/>
      <c r="R7" s="44"/>
      <c r="S7" s="46"/>
      <c r="T7" s="47"/>
      <c r="U7" s="48"/>
    </row>
    <row r="8" spans="2:21" ht="15">
      <c r="B8" s="49">
        <v>39814</v>
      </c>
      <c r="C8" s="50">
        <v>39814</v>
      </c>
      <c r="D8" s="51" t="s">
        <v>25</v>
      </c>
      <c r="E8" s="52"/>
      <c r="F8" s="52"/>
      <c r="G8" s="53">
        <v>802.79</v>
      </c>
      <c r="H8" s="54"/>
      <c r="I8" s="55"/>
      <c r="J8" s="56"/>
      <c r="K8" s="56"/>
      <c r="L8" s="56"/>
      <c r="M8" s="56"/>
      <c r="N8" s="56"/>
      <c r="O8" s="56"/>
      <c r="P8" s="56"/>
      <c r="Q8" s="56"/>
      <c r="R8" s="56"/>
      <c r="S8" s="57"/>
      <c r="T8" s="58"/>
      <c r="U8" s="59"/>
    </row>
    <row r="9" spans="2:21" ht="15">
      <c r="B9" s="60">
        <v>39818</v>
      </c>
      <c r="C9" s="61">
        <v>39818</v>
      </c>
      <c r="D9" s="62" t="s">
        <v>26</v>
      </c>
      <c r="E9" s="63"/>
      <c r="F9" s="63">
        <v>1.14</v>
      </c>
      <c r="G9" s="64">
        <f aca="true" t="shared" si="1" ref="G9:G71">G8+E9-F9</f>
        <v>801.65</v>
      </c>
      <c r="H9" s="65"/>
      <c r="I9" s="66">
        <v>-1.14</v>
      </c>
      <c r="J9" s="67"/>
      <c r="K9" s="67"/>
      <c r="L9" s="67"/>
      <c r="M9" s="67"/>
      <c r="N9" s="67"/>
      <c r="O9" s="67"/>
      <c r="P9" s="67"/>
      <c r="Q9" s="67"/>
      <c r="R9" s="67"/>
      <c r="S9" s="68"/>
      <c r="T9" s="69"/>
      <c r="U9" s="59"/>
    </row>
    <row r="10" spans="2:21" ht="15">
      <c r="B10" s="60">
        <v>39818</v>
      </c>
      <c r="C10" s="61">
        <v>39818</v>
      </c>
      <c r="D10" s="62" t="s">
        <v>27</v>
      </c>
      <c r="E10" s="63"/>
      <c r="F10" s="63">
        <v>8.48</v>
      </c>
      <c r="G10" s="64">
        <f t="shared" si="1"/>
        <v>793.17</v>
      </c>
      <c r="H10" s="65"/>
      <c r="I10" s="66">
        <v>-8.48</v>
      </c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9"/>
      <c r="U10" s="59"/>
    </row>
    <row r="11" spans="2:21" ht="15">
      <c r="B11" s="60">
        <v>39821</v>
      </c>
      <c r="C11" s="61">
        <v>39821</v>
      </c>
      <c r="D11" s="62" t="s">
        <v>28</v>
      </c>
      <c r="E11" s="63"/>
      <c r="F11" s="63">
        <v>45</v>
      </c>
      <c r="G11" s="64">
        <f t="shared" si="1"/>
        <v>748.17</v>
      </c>
      <c r="H11" s="65"/>
      <c r="I11" s="66"/>
      <c r="J11" s="67">
        <v>-45</v>
      </c>
      <c r="K11" s="67"/>
      <c r="L11" s="67"/>
      <c r="M11" s="67"/>
      <c r="N11" s="67"/>
      <c r="O11" s="67"/>
      <c r="P11" s="67"/>
      <c r="Q11" s="67"/>
      <c r="R11" s="67"/>
      <c r="S11" s="68"/>
      <c r="T11" s="69"/>
      <c r="U11" s="59"/>
    </row>
    <row r="12" spans="2:21" ht="15">
      <c r="B12" s="60">
        <v>39834</v>
      </c>
      <c r="C12" s="61">
        <v>39834</v>
      </c>
      <c r="D12" s="62" t="s">
        <v>29</v>
      </c>
      <c r="E12" s="63"/>
      <c r="F12" s="63">
        <v>270</v>
      </c>
      <c r="G12" s="64">
        <f t="shared" si="1"/>
        <v>478.16999999999996</v>
      </c>
      <c r="H12" s="65"/>
      <c r="I12" s="66"/>
      <c r="J12" s="67">
        <v>-270</v>
      </c>
      <c r="K12" s="67"/>
      <c r="L12" s="67"/>
      <c r="M12" s="67"/>
      <c r="N12" s="67"/>
      <c r="O12" s="67"/>
      <c r="P12" s="67"/>
      <c r="Q12" s="67"/>
      <c r="R12" s="67"/>
      <c r="S12" s="68"/>
      <c r="T12" s="69"/>
      <c r="U12" s="59"/>
    </row>
    <row r="13" spans="2:21" ht="15">
      <c r="B13" s="60">
        <v>39842</v>
      </c>
      <c r="C13" s="61">
        <v>39842</v>
      </c>
      <c r="D13" s="62" t="s">
        <v>30</v>
      </c>
      <c r="E13" s="63"/>
      <c r="F13" s="63">
        <v>9</v>
      </c>
      <c r="G13" s="64">
        <f t="shared" si="1"/>
        <v>469.16999999999996</v>
      </c>
      <c r="H13" s="65"/>
      <c r="I13" s="66">
        <v>-9</v>
      </c>
      <c r="J13" s="67"/>
      <c r="K13" s="67"/>
      <c r="L13" s="67"/>
      <c r="M13" s="67"/>
      <c r="N13" s="67"/>
      <c r="O13" s="67"/>
      <c r="P13" s="67"/>
      <c r="Q13" s="67"/>
      <c r="R13" s="67"/>
      <c r="S13" s="68"/>
      <c r="T13" s="69"/>
      <c r="U13" s="59"/>
    </row>
    <row r="14" spans="2:21" ht="15">
      <c r="B14" s="60">
        <v>39848</v>
      </c>
      <c r="C14" s="61">
        <v>39848</v>
      </c>
      <c r="D14" s="62" t="s">
        <v>31</v>
      </c>
      <c r="E14" s="63"/>
      <c r="F14" s="63">
        <v>285</v>
      </c>
      <c r="G14" s="64">
        <f t="shared" si="1"/>
        <v>184.16999999999996</v>
      </c>
      <c r="H14" s="65"/>
      <c r="I14" s="66"/>
      <c r="J14" s="67"/>
      <c r="K14" s="67"/>
      <c r="L14" s="67"/>
      <c r="M14" s="67"/>
      <c r="N14" s="67"/>
      <c r="O14" s="67"/>
      <c r="P14" s="67"/>
      <c r="Q14" s="67">
        <f>K14*-1</f>
        <v>0</v>
      </c>
      <c r="R14" s="67"/>
      <c r="S14" s="68"/>
      <c r="T14" s="69"/>
      <c r="U14" s="59"/>
    </row>
    <row r="15" spans="2:21" ht="15">
      <c r="B15" s="60">
        <v>39848</v>
      </c>
      <c r="C15" s="61">
        <v>39848</v>
      </c>
      <c r="D15" s="62" t="s">
        <v>32</v>
      </c>
      <c r="E15" s="63">
        <v>285</v>
      </c>
      <c r="F15" s="63"/>
      <c r="G15" s="64">
        <f t="shared" si="1"/>
        <v>469.16999999999996</v>
      </c>
      <c r="H15" s="65"/>
      <c r="I15" s="66"/>
      <c r="J15" s="67"/>
      <c r="K15" s="67"/>
      <c r="L15" s="67"/>
      <c r="M15" s="67"/>
      <c r="N15" s="67"/>
      <c r="O15" s="67"/>
      <c r="P15" s="67"/>
      <c r="Q15" s="67">
        <f>J15</f>
        <v>0</v>
      </c>
      <c r="R15" s="67"/>
      <c r="S15" s="68"/>
      <c r="T15" s="69"/>
      <c r="U15" s="59"/>
    </row>
    <row r="16" spans="2:21" ht="15">
      <c r="B16" s="60">
        <v>39851</v>
      </c>
      <c r="C16" s="61">
        <v>39851</v>
      </c>
      <c r="D16" s="62" t="s">
        <v>33</v>
      </c>
      <c r="E16" s="63">
        <v>1520</v>
      </c>
      <c r="F16" s="63"/>
      <c r="G16" s="64">
        <f t="shared" si="1"/>
        <v>1989.17</v>
      </c>
      <c r="H16" s="65"/>
      <c r="I16" s="66"/>
      <c r="J16" s="67"/>
      <c r="K16" s="67"/>
      <c r="L16" s="67">
        <v>1520</v>
      </c>
      <c r="M16" s="67">
        <v>220</v>
      </c>
      <c r="N16" s="67">
        <f>E16-M16</f>
        <v>1300</v>
      </c>
      <c r="O16" s="67"/>
      <c r="P16" s="67"/>
      <c r="Q16" s="67"/>
      <c r="R16" s="67"/>
      <c r="S16" s="68"/>
      <c r="T16" s="69"/>
      <c r="U16" s="59"/>
    </row>
    <row r="17" spans="2:21" ht="15">
      <c r="B17" s="60">
        <v>39854</v>
      </c>
      <c r="C17" s="61">
        <v>39854</v>
      </c>
      <c r="D17" s="62" t="s">
        <v>34</v>
      </c>
      <c r="E17" s="63"/>
      <c r="F17" s="63">
        <v>1115.81</v>
      </c>
      <c r="G17" s="64">
        <f t="shared" si="1"/>
        <v>873.3600000000001</v>
      </c>
      <c r="H17" s="65"/>
      <c r="I17" s="66"/>
      <c r="J17" s="67"/>
      <c r="K17" s="67"/>
      <c r="L17" s="67"/>
      <c r="M17" s="67">
        <f>F17*-1</f>
        <v>-1115.81</v>
      </c>
      <c r="N17" s="67"/>
      <c r="O17" s="67"/>
      <c r="P17" s="67"/>
      <c r="Q17" s="67"/>
      <c r="R17" s="67"/>
      <c r="S17" s="68"/>
      <c r="T17" s="69"/>
      <c r="U17" s="59"/>
    </row>
    <row r="18" spans="2:21" ht="15">
      <c r="B18" s="60">
        <v>39857</v>
      </c>
      <c r="C18" s="61">
        <v>39857</v>
      </c>
      <c r="D18" s="62" t="s">
        <v>35</v>
      </c>
      <c r="E18" s="63"/>
      <c r="F18" s="63">
        <v>54</v>
      </c>
      <c r="G18" s="64">
        <f t="shared" si="1"/>
        <v>819.3600000000001</v>
      </c>
      <c r="H18" s="65"/>
      <c r="I18" s="66"/>
      <c r="J18" s="67">
        <v>-54</v>
      </c>
      <c r="K18" s="67"/>
      <c r="L18" s="67"/>
      <c r="M18" s="67"/>
      <c r="N18" s="67"/>
      <c r="O18" s="67"/>
      <c r="P18" s="67"/>
      <c r="Q18" s="67"/>
      <c r="R18" s="67"/>
      <c r="S18" s="68"/>
      <c r="T18" s="69"/>
      <c r="U18" s="59"/>
    </row>
    <row r="19" spans="2:21" ht="15">
      <c r="B19" s="60">
        <v>39863</v>
      </c>
      <c r="C19" s="61">
        <v>39863</v>
      </c>
      <c r="D19" s="62" t="s">
        <v>36</v>
      </c>
      <c r="E19" s="63"/>
      <c r="F19" s="63">
        <v>73.09</v>
      </c>
      <c r="G19" s="64">
        <f t="shared" si="1"/>
        <v>746.2700000000001</v>
      </c>
      <c r="H19" s="65"/>
      <c r="I19" s="66"/>
      <c r="J19" s="67"/>
      <c r="K19" s="67">
        <v>-73.09</v>
      </c>
      <c r="L19" s="67"/>
      <c r="M19" s="67"/>
      <c r="N19" s="67"/>
      <c r="O19" s="67"/>
      <c r="P19" s="67"/>
      <c r="Q19" s="67"/>
      <c r="R19" s="67"/>
      <c r="S19" s="68"/>
      <c r="T19" s="69"/>
      <c r="U19" s="59"/>
    </row>
    <row r="20" spans="2:21" ht="15">
      <c r="B20" s="60">
        <v>39865</v>
      </c>
      <c r="C20" s="61">
        <v>39865</v>
      </c>
      <c r="D20" s="70" t="s">
        <v>37</v>
      </c>
      <c r="E20" s="63"/>
      <c r="F20" s="63">
        <v>106.61</v>
      </c>
      <c r="G20" s="64">
        <f t="shared" si="1"/>
        <v>639.6600000000001</v>
      </c>
      <c r="H20" s="65"/>
      <c r="I20" s="66"/>
      <c r="J20" s="67"/>
      <c r="K20" s="67"/>
      <c r="L20" s="67"/>
      <c r="M20" s="67"/>
      <c r="N20" s="67"/>
      <c r="O20" s="67"/>
      <c r="P20" s="67"/>
      <c r="Q20" s="67">
        <v>-106.61</v>
      </c>
      <c r="R20" s="67"/>
      <c r="S20" s="68"/>
      <c r="T20" s="69"/>
      <c r="U20" s="59"/>
    </row>
    <row r="21" spans="2:21" ht="15">
      <c r="B21" s="60">
        <v>39906</v>
      </c>
      <c r="C21" s="61">
        <v>39906</v>
      </c>
      <c r="D21" s="70" t="s">
        <v>27</v>
      </c>
      <c r="E21" s="63"/>
      <c r="F21" s="63">
        <v>1.11</v>
      </c>
      <c r="G21" s="64">
        <f t="shared" si="1"/>
        <v>638.5500000000001</v>
      </c>
      <c r="H21" s="65"/>
      <c r="I21" s="66">
        <v>-1.11</v>
      </c>
      <c r="J21" s="67"/>
      <c r="K21" s="67"/>
      <c r="L21" s="67"/>
      <c r="M21" s="67"/>
      <c r="N21" s="67"/>
      <c r="O21" s="67"/>
      <c r="P21" s="67"/>
      <c r="Q21" s="67"/>
      <c r="R21" s="67"/>
      <c r="S21" s="68"/>
      <c r="T21" s="69"/>
      <c r="U21" s="59"/>
    </row>
    <row r="22" spans="2:21" ht="15">
      <c r="B22" s="60">
        <v>39925</v>
      </c>
      <c r="C22" s="61">
        <v>39925</v>
      </c>
      <c r="D22" s="70" t="s">
        <v>38</v>
      </c>
      <c r="E22" s="63"/>
      <c r="F22" s="63">
        <v>9</v>
      </c>
      <c r="G22" s="64">
        <f t="shared" si="1"/>
        <v>629.5500000000001</v>
      </c>
      <c r="H22" s="65"/>
      <c r="I22" s="66">
        <v>-9</v>
      </c>
      <c r="J22" s="67"/>
      <c r="K22" s="67"/>
      <c r="L22" s="67"/>
      <c r="M22" s="67"/>
      <c r="N22" s="67"/>
      <c r="O22" s="67"/>
      <c r="P22" s="67"/>
      <c r="Q22" s="67"/>
      <c r="R22" s="67"/>
      <c r="S22" s="68"/>
      <c r="T22" s="69"/>
      <c r="U22" s="59"/>
    </row>
    <row r="23" spans="2:21" ht="15">
      <c r="B23" s="60">
        <v>40001</v>
      </c>
      <c r="C23" s="61">
        <v>40001</v>
      </c>
      <c r="D23" s="70" t="s">
        <v>39</v>
      </c>
      <c r="E23" s="63"/>
      <c r="F23" s="63">
        <v>25.98</v>
      </c>
      <c r="G23" s="64">
        <f t="shared" si="1"/>
        <v>603.57</v>
      </c>
      <c r="H23" s="65"/>
      <c r="I23" s="66"/>
      <c r="J23" s="67"/>
      <c r="K23" s="67">
        <v>-25.98</v>
      </c>
      <c r="L23" s="67"/>
      <c r="M23" s="67"/>
      <c r="N23" s="67"/>
      <c r="O23" s="67"/>
      <c r="P23" s="67"/>
      <c r="Q23" s="67"/>
      <c r="R23" s="67"/>
      <c r="S23" s="68"/>
      <c r="T23" s="69"/>
      <c r="U23" s="59"/>
    </row>
    <row r="24" spans="2:21" ht="15">
      <c r="B24" s="60">
        <v>40018</v>
      </c>
      <c r="C24" s="61">
        <v>40018</v>
      </c>
      <c r="D24" s="70" t="s">
        <v>40</v>
      </c>
      <c r="E24" s="63"/>
      <c r="F24" s="63">
        <v>55</v>
      </c>
      <c r="G24" s="64">
        <f t="shared" si="1"/>
        <v>548.57</v>
      </c>
      <c r="H24" s="65"/>
      <c r="I24" s="66"/>
      <c r="J24" s="67"/>
      <c r="K24" s="67"/>
      <c r="L24" s="67"/>
      <c r="M24" s="67"/>
      <c r="N24" s="67"/>
      <c r="O24" s="67"/>
      <c r="P24" s="67">
        <v>-55</v>
      </c>
      <c r="Q24" s="67"/>
      <c r="R24" s="67"/>
      <c r="S24" s="68"/>
      <c r="T24" s="69"/>
      <c r="U24" s="59"/>
    </row>
    <row r="25" spans="2:21" ht="15">
      <c r="B25" s="60">
        <v>40018</v>
      </c>
      <c r="C25" s="61">
        <v>40018</v>
      </c>
      <c r="D25" s="70" t="s">
        <v>41</v>
      </c>
      <c r="E25" s="63"/>
      <c r="F25" s="63">
        <v>9</v>
      </c>
      <c r="G25" s="64">
        <f t="shared" si="1"/>
        <v>539.57</v>
      </c>
      <c r="H25" s="65"/>
      <c r="I25" s="66">
        <v>-9</v>
      </c>
      <c r="J25" s="67"/>
      <c r="K25" s="67"/>
      <c r="L25" s="67"/>
      <c r="M25" s="67"/>
      <c r="N25" s="67"/>
      <c r="O25" s="67"/>
      <c r="P25" s="67"/>
      <c r="Q25" s="67"/>
      <c r="R25" s="67"/>
      <c r="S25" s="68"/>
      <c r="T25" s="69"/>
      <c r="U25" s="59"/>
    </row>
    <row r="26" spans="2:21" ht="15">
      <c r="B26" s="60">
        <v>40018</v>
      </c>
      <c r="C26" s="61">
        <v>40018</v>
      </c>
      <c r="D26" s="70" t="s">
        <v>42</v>
      </c>
      <c r="E26" s="63"/>
      <c r="F26" s="63">
        <v>258.75</v>
      </c>
      <c r="G26" s="64">
        <f t="shared" si="1"/>
        <v>280.82000000000005</v>
      </c>
      <c r="H26" s="65"/>
      <c r="I26" s="66"/>
      <c r="J26" s="67"/>
      <c r="K26" s="67">
        <v>-258.75</v>
      </c>
      <c r="L26" s="67"/>
      <c r="M26" s="67"/>
      <c r="N26" s="67"/>
      <c r="O26" s="67"/>
      <c r="P26" s="67"/>
      <c r="Q26" s="67"/>
      <c r="R26" s="67"/>
      <c r="S26" s="68"/>
      <c r="T26" s="69"/>
      <c r="U26" s="59"/>
    </row>
    <row r="27" spans="2:21" ht="15">
      <c r="B27" s="60">
        <v>40018</v>
      </c>
      <c r="C27" s="61">
        <v>40018</v>
      </c>
      <c r="D27" s="70" t="s">
        <v>43</v>
      </c>
      <c r="E27" s="63"/>
      <c r="F27" s="63">
        <v>250</v>
      </c>
      <c r="G27" s="64">
        <f t="shared" si="1"/>
        <v>30.82000000000005</v>
      </c>
      <c r="H27" s="65"/>
      <c r="I27" s="66"/>
      <c r="J27" s="67"/>
      <c r="K27" s="67">
        <v>-250</v>
      </c>
      <c r="L27" s="67"/>
      <c r="M27" s="67"/>
      <c r="N27" s="67"/>
      <c r="O27" s="67"/>
      <c r="P27" s="67"/>
      <c r="Q27" s="67"/>
      <c r="R27" s="67"/>
      <c r="S27" s="68"/>
      <c r="T27" s="69"/>
      <c r="U27" s="59"/>
    </row>
    <row r="28" spans="2:21" ht="15">
      <c r="B28" s="60">
        <v>40057</v>
      </c>
      <c r="C28" s="61">
        <v>40043</v>
      </c>
      <c r="D28" s="70" t="s">
        <v>44</v>
      </c>
      <c r="E28" s="63">
        <v>8775.81</v>
      </c>
      <c r="F28" s="63"/>
      <c r="G28" s="64">
        <f t="shared" si="1"/>
        <v>8806.63</v>
      </c>
      <c r="H28" s="65"/>
      <c r="I28" s="66"/>
      <c r="J28" s="67"/>
      <c r="K28" s="67"/>
      <c r="L28" s="67"/>
      <c r="M28" s="67">
        <v>1115.81</v>
      </c>
      <c r="N28" s="67"/>
      <c r="O28" s="67">
        <v>7500</v>
      </c>
      <c r="P28" s="67">
        <v>160</v>
      </c>
      <c r="Q28" s="67"/>
      <c r="R28" s="67"/>
      <c r="S28" s="68"/>
      <c r="T28" s="69"/>
      <c r="U28" s="59"/>
    </row>
    <row r="29" spans="2:21" ht="15">
      <c r="B29" s="60">
        <v>40057</v>
      </c>
      <c r="C29" s="61">
        <v>40051</v>
      </c>
      <c r="D29" s="70" t="s">
        <v>45</v>
      </c>
      <c r="E29" s="63">
        <v>3080</v>
      </c>
      <c r="F29" s="63"/>
      <c r="G29" s="64">
        <f t="shared" si="1"/>
        <v>11886.63</v>
      </c>
      <c r="H29" s="65"/>
      <c r="I29" s="66"/>
      <c r="J29" s="67"/>
      <c r="K29" s="67"/>
      <c r="L29" s="67"/>
      <c r="M29" s="67"/>
      <c r="N29" s="67"/>
      <c r="O29" s="67">
        <v>3000</v>
      </c>
      <c r="P29" s="67">
        <v>80</v>
      </c>
      <c r="Q29" s="67"/>
      <c r="R29" s="67"/>
      <c r="S29" s="68"/>
      <c r="T29" s="69"/>
      <c r="U29" s="59"/>
    </row>
    <row r="30" spans="2:21" ht="15">
      <c r="B30" s="60">
        <v>40087</v>
      </c>
      <c r="C30" s="61">
        <v>40087</v>
      </c>
      <c r="D30" s="70" t="s">
        <v>46</v>
      </c>
      <c r="E30" s="63"/>
      <c r="F30" s="63">
        <v>11000</v>
      </c>
      <c r="G30" s="64">
        <f t="shared" si="1"/>
        <v>886.6299999999992</v>
      </c>
      <c r="H30" s="65"/>
      <c r="I30" s="66"/>
      <c r="J30" s="67"/>
      <c r="K30" s="67"/>
      <c r="L30" s="67"/>
      <c r="M30" s="67"/>
      <c r="N30" s="67"/>
      <c r="O30" s="67"/>
      <c r="P30" s="67"/>
      <c r="Q30" s="67">
        <v>-11000</v>
      </c>
      <c r="R30" s="67"/>
      <c r="S30" s="68"/>
      <c r="T30" s="69"/>
      <c r="U30" s="59"/>
    </row>
    <row r="31" spans="2:21" ht="15">
      <c r="B31" s="60">
        <v>40088</v>
      </c>
      <c r="C31" s="61">
        <v>40088</v>
      </c>
      <c r="D31" s="70" t="s">
        <v>47</v>
      </c>
      <c r="E31" s="63">
        <v>2196</v>
      </c>
      <c r="F31" s="63"/>
      <c r="G31" s="64">
        <f t="shared" si="1"/>
        <v>3082.629999999999</v>
      </c>
      <c r="H31" s="65"/>
      <c r="I31" s="66"/>
      <c r="J31" s="67"/>
      <c r="K31" s="67"/>
      <c r="L31" s="67"/>
      <c r="M31" s="67"/>
      <c r="N31" s="67"/>
      <c r="O31" s="67">
        <v>2116</v>
      </c>
      <c r="P31" s="67">
        <v>80</v>
      </c>
      <c r="Q31" s="67"/>
      <c r="R31" s="67"/>
      <c r="S31" s="68"/>
      <c r="T31" s="69"/>
      <c r="U31" s="59"/>
    </row>
    <row r="32" spans="2:21" ht="15">
      <c r="B32" s="71">
        <v>40092</v>
      </c>
      <c r="C32" s="72">
        <v>40092</v>
      </c>
      <c r="D32" s="73" t="s">
        <v>48</v>
      </c>
      <c r="E32" s="74"/>
      <c r="F32" s="74">
        <v>2000</v>
      </c>
      <c r="G32" s="64">
        <f t="shared" si="1"/>
        <v>1082.6299999999992</v>
      </c>
      <c r="H32" s="75"/>
      <c r="I32" s="76"/>
      <c r="J32" s="77"/>
      <c r="K32" s="77"/>
      <c r="L32" s="77"/>
      <c r="M32" s="77"/>
      <c r="N32" s="77"/>
      <c r="O32" s="77"/>
      <c r="P32" s="77"/>
      <c r="Q32" s="77">
        <v>-2000</v>
      </c>
      <c r="R32" s="77"/>
      <c r="S32" s="78"/>
      <c r="T32" s="79"/>
      <c r="U32" s="80"/>
    </row>
    <row r="33" spans="2:21" ht="15">
      <c r="B33" s="81">
        <v>40112</v>
      </c>
      <c r="C33" s="82">
        <v>40112</v>
      </c>
      <c r="D33" s="83" t="s">
        <v>38</v>
      </c>
      <c r="E33" s="84"/>
      <c r="F33" s="85">
        <v>9</v>
      </c>
      <c r="G33" s="64">
        <f t="shared" si="1"/>
        <v>1073.6299999999992</v>
      </c>
      <c r="H33" s="86"/>
      <c r="I33" s="87">
        <v>-9</v>
      </c>
      <c r="J33" s="88"/>
      <c r="K33" s="88"/>
      <c r="L33" s="88"/>
      <c r="M33" s="88"/>
      <c r="N33" s="88"/>
      <c r="O33" s="88"/>
      <c r="P33" s="88"/>
      <c r="Q33" s="88"/>
      <c r="R33" s="88"/>
      <c r="S33" s="89"/>
      <c r="T33" s="90"/>
      <c r="U33" s="91"/>
    </row>
    <row r="34" spans="2:21" ht="15">
      <c r="B34" s="81">
        <v>40124</v>
      </c>
      <c r="C34" s="82">
        <v>40124</v>
      </c>
      <c r="D34" s="83" t="s">
        <v>49</v>
      </c>
      <c r="E34" s="85">
        <v>1660</v>
      </c>
      <c r="F34" s="85"/>
      <c r="G34" s="64">
        <f t="shared" si="1"/>
        <v>2733.629999999999</v>
      </c>
      <c r="H34" s="86"/>
      <c r="I34" s="87"/>
      <c r="J34" s="88"/>
      <c r="K34" s="88"/>
      <c r="L34" s="88"/>
      <c r="M34" s="88"/>
      <c r="N34" s="88"/>
      <c r="O34" s="88">
        <v>1500</v>
      </c>
      <c r="P34" s="88">
        <v>160</v>
      </c>
      <c r="Q34" s="88"/>
      <c r="R34" s="88"/>
      <c r="S34" s="89"/>
      <c r="T34" s="90"/>
      <c r="U34" s="91"/>
    </row>
    <row r="35" spans="2:21" ht="15">
      <c r="B35" s="60">
        <v>40128</v>
      </c>
      <c r="C35" s="61">
        <v>40128</v>
      </c>
      <c r="D35" s="70" t="s">
        <v>50</v>
      </c>
      <c r="E35" s="63"/>
      <c r="F35" s="63">
        <v>2000</v>
      </c>
      <c r="G35" s="64">
        <f t="shared" si="1"/>
        <v>733.6299999999992</v>
      </c>
      <c r="H35" s="65"/>
      <c r="I35" s="66"/>
      <c r="J35" s="67"/>
      <c r="K35" s="67"/>
      <c r="L35" s="67"/>
      <c r="M35" s="67"/>
      <c r="N35" s="67"/>
      <c r="O35" s="67"/>
      <c r="P35" s="67"/>
      <c r="Q35" s="67">
        <v>-2000</v>
      </c>
      <c r="R35" s="67"/>
      <c r="S35" s="68"/>
      <c r="T35" s="69"/>
      <c r="U35" s="59"/>
    </row>
    <row r="36" spans="2:21" ht="15">
      <c r="B36" s="71">
        <v>40136</v>
      </c>
      <c r="C36" s="72">
        <v>40136</v>
      </c>
      <c r="D36" s="73" t="s">
        <v>51</v>
      </c>
      <c r="E36" s="74">
        <v>800</v>
      </c>
      <c r="F36" s="74"/>
      <c r="G36" s="64">
        <f t="shared" si="1"/>
        <v>1533.6299999999992</v>
      </c>
      <c r="H36" s="75"/>
      <c r="I36" s="76"/>
      <c r="J36" s="77"/>
      <c r="K36" s="77"/>
      <c r="L36" s="77">
        <v>800</v>
      </c>
      <c r="M36" s="77"/>
      <c r="N36" s="77"/>
      <c r="O36" s="77"/>
      <c r="P36" s="77"/>
      <c r="Q36" s="77"/>
      <c r="R36" s="77"/>
      <c r="S36" s="78"/>
      <c r="T36" s="79"/>
      <c r="U36" s="80"/>
    </row>
    <row r="37" spans="2:21" ht="15">
      <c r="B37" s="71">
        <v>40149</v>
      </c>
      <c r="C37" s="72">
        <v>40149</v>
      </c>
      <c r="D37" s="73" t="s">
        <v>52</v>
      </c>
      <c r="E37" s="74">
        <v>1000</v>
      </c>
      <c r="F37" s="74"/>
      <c r="G37" s="64">
        <f t="shared" si="1"/>
        <v>2533.629999999999</v>
      </c>
      <c r="H37" s="75"/>
      <c r="I37" s="76"/>
      <c r="J37" s="77"/>
      <c r="K37" s="77"/>
      <c r="L37" s="77"/>
      <c r="M37" s="77"/>
      <c r="N37" s="77"/>
      <c r="O37" s="77"/>
      <c r="P37" s="77"/>
      <c r="Q37" s="77">
        <v>1000</v>
      </c>
      <c r="R37" s="77"/>
      <c r="S37" s="78"/>
      <c r="T37" s="79"/>
      <c r="U37" s="80"/>
    </row>
    <row r="38" spans="2:21" ht="15">
      <c r="B38" s="71">
        <v>40149</v>
      </c>
      <c r="C38" s="72">
        <v>40144</v>
      </c>
      <c r="D38" s="73" t="s">
        <v>48</v>
      </c>
      <c r="E38" s="74"/>
      <c r="F38" s="74">
        <v>1000</v>
      </c>
      <c r="G38" s="64">
        <f t="shared" si="1"/>
        <v>1533.6299999999992</v>
      </c>
      <c r="H38" s="75"/>
      <c r="I38" s="76"/>
      <c r="J38" s="77"/>
      <c r="K38" s="77"/>
      <c r="L38" s="77"/>
      <c r="M38" s="77"/>
      <c r="N38" s="77"/>
      <c r="O38" s="77"/>
      <c r="P38" s="77"/>
      <c r="Q38" s="77">
        <v>-1000</v>
      </c>
      <c r="R38" s="77"/>
      <c r="S38" s="78"/>
      <c r="T38" s="79"/>
      <c r="U38" s="80"/>
    </row>
    <row r="39" spans="2:21" ht="15">
      <c r="B39" s="60">
        <v>40149</v>
      </c>
      <c r="C39" s="61"/>
      <c r="D39" s="73" t="s">
        <v>53</v>
      </c>
      <c r="E39" s="63"/>
      <c r="F39" s="74">
        <v>907.4</v>
      </c>
      <c r="G39" s="64">
        <f t="shared" si="1"/>
        <v>626.2299999999992</v>
      </c>
      <c r="H39" s="65"/>
      <c r="I39" s="66"/>
      <c r="J39" s="67"/>
      <c r="K39" s="67"/>
      <c r="L39" s="67"/>
      <c r="M39" s="67"/>
      <c r="N39" s="67"/>
      <c r="O39" s="67"/>
      <c r="P39" s="67"/>
      <c r="Q39" s="67"/>
      <c r="R39" s="67">
        <v>-907.4</v>
      </c>
      <c r="S39" s="68"/>
      <c r="T39" s="69"/>
      <c r="U39" s="59"/>
    </row>
    <row r="40" spans="2:21" ht="15">
      <c r="B40" s="60">
        <v>40150</v>
      </c>
      <c r="C40" s="61">
        <v>40150</v>
      </c>
      <c r="D40" s="70" t="s">
        <v>54</v>
      </c>
      <c r="E40" s="63"/>
      <c r="F40" s="74">
        <v>9</v>
      </c>
      <c r="G40" s="64">
        <f t="shared" si="1"/>
        <v>617.2299999999992</v>
      </c>
      <c r="H40" s="65"/>
      <c r="I40" s="66">
        <v>-9</v>
      </c>
      <c r="J40" s="67"/>
      <c r="K40" s="67"/>
      <c r="L40" s="67"/>
      <c r="M40" s="67"/>
      <c r="N40" s="67"/>
      <c r="O40" s="67"/>
      <c r="P40" s="67"/>
      <c r="Q40" s="67"/>
      <c r="R40" s="67"/>
      <c r="S40" s="68"/>
      <c r="T40" s="69"/>
      <c r="U40" s="59"/>
    </row>
    <row r="41" spans="2:21" ht="15">
      <c r="B41" s="71">
        <v>40156</v>
      </c>
      <c r="C41" s="72">
        <v>40156</v>
      </c>
      <c r="D41" s="73" t="s">
        <v>55</v>
      </c>
      <c r="E41" s="74">
        <v>1000</v>
      </c>
      <c r="F41" s="74"/>
      <c r="G41" s="64">
        <f t="shared" si="1"/>
        <v>1617.229999999999</v>
      </c>
      <c r="H41" s="75"/>
      <c r="I41" s="76"/>
      <c r="J41" s="77"/>
      <c r="K41" s="77"/>
      <c r="L41" s="77"/>
      <c r="M41" s="77"/>
      <c r="N41" s="77"/>
      <c r="O41" s="77"/>
      <c r="P41" s="77"/>
      <c r="Q41" s="77">
        <v>1000</v>
      </c>
      <c r="R41" s="77"/>
      <c r="S41" s="78"/>
      <c r="T41" s="79"/>
      <c r="U41" s="80"/>
    </row>
    <row r="42" spans="2:21" ht="15">
      <c r="B42" s="71">
        <v>40162</v>
      </c>
      <c r="C42" s="72"/>
      <c r="D42" s="73" t="s">
        <v>56</v>
      </c>
      <c r="E42" s="74"/>
      <c r="F42" s="74">
        <v>63</v>
      </c>
      <c r="G42" s="64">
        <f t="shared" si="1"/>
        <v>1554.229999999999</v>
      </c>
      <c r="H42" s="75"/>
      <c r="I42" s="76"/>
      <c r="J42" s="77">
        <v>-63</v>
      </c>
      <c r="K42" s="77"/>
      <c r="L42" s="77"/>
      <c r="M42" s="77"/>
      <c r="N42" s="77"/>
      <c r="O42" s="77"/>
      <c r="P42" s="77"/>
      <c r="Q42" s="77"/>
      <c r="R42" s="77"/>
      <c r="S42" s="78"/>
      <c r="T42" s="92"/>
      <c r="U42" s="80"/>
    </row>
    <row r="43" spans="2:21" ht="15">
      <c r="B43" s="60">
        <v>40166</v>
      </c>
      <c r="C43" s="61"/>
      <c r="D43" s="70" t="s">
        <v>55</v>
      </c>
      <c r="E43" s="63">
        <v>12000</v>
      </c>
      <c r="F43" s="63"/>
      <c r="G43" s="64">
        <f t="shared" si="1"/>
        <v>13554.23</v>
      </c>
      <c r="H43" s="65"/>
      <c r="I43" s="66"/>
      <c r="J43" s="67"/>
      <c r="K43" s="67"/>
      <c r="L43" s="67"/>
      <c r="M43" s="67"/>
      <c r="N43" s="67"/>
      <c r="O43" s="67"/>
      <c r="P43" s="67"/>
      <c r="Q43" s="67">
        <v>12000</v>
      </c>
      <c r="R43" s="67"/>
      <c r="S43" s="68"/>
      <c r="T43" s="69"/>
      <c r="U43" s="59"/>
    </row>
    <row r="44" spans="2:21" ht="15">
      <c r="B44" s="60">
        <v>40169</v>
      </c>
      <c r="C44" s="61"/>
      <c r="D44" s="70" t="s">
        <v>57</v>
      </c>
      <c r="E44" s="63"/>
      <c r="F44" s="63">
        <v>1200</v>
      </c>
      <c r="G44" s="64">
        <f t="shared" si="1"/>
        <v>12354.23</v>
      </c>
      <c r="H44" s="65"/>
      <c r="I44" s="66"/>
      <c r="J44" s="67"/>
      <c r="K44" s="67"/>
      <c r="L44" s="67"/>
      <c r="M44" s="67"/>
      <c r="N44" s="67"/>
      <c r="O44" s="67"/>
      <c r="P44" s="67"/>
      <c r="Q44" s="67"/>
      <c r="R44" s="67"/>
      <c r="S44" s="68">
        <v>-1200</v>
      </c>
      <c r="T44" s="69"/>
      <c r="U44" s="59"/>
    </row>
    <row r="45" spans="2:21" ht="15">
      <c r="B45" s="60">
        <v>40169</v>
      </c>
      <c r="C45" s="61"/>
      <c r="D45" s="70" t="s">
        <v>58</v>
      </c>
      <c r="E45" s="63">
        <v>1567</v>
      </c>
      <c r="F45" s="63"/>
      <c r="G45" s="64">
        <f t="shared" si="1"/>
        <v>13921.23</v>
      </c>
      <c r="H45" s="65"/>
      <c r="I45" s="66"/>
      <c r="J45" s="67"/>
      <c r="K45" s="67"/>
      <c r="L45" s="67"/>
      <c r="M45" s="67"/>
      <c r="N45" s="67"/>
      <c r="O45" s="67"/>
      <c r="P45" s="67"/>
      <c r="Q45" s="67"/>
      <c r="R45" s="67"/>
      <c r="S45" s="67">
        <v>1567</v>
      </c>
      <c r="T45" s="69"/>
      <c r="U45" s="59"/>
    </row>
    <row r="46" spans="2:21" ht="15">
      <c r="B46" s="71">
        <v>40169</v>
      </c>
      <c r="C46" s="72"/>
      <c r="D46" s="73" t="s">
        <v>58</v>
      </c>
      <c r="E46" s="74">
        <v>79</v>
      </c>
      <c r="F46" s="74"/>
      <c r="G46" s="64">
        <f t="shared" si="1"/>
        <v>14000.23</v>
      </c>
      <c r="H46" s="75"/>
      <c r="I46" s="76"/>
      <c r="J46" s="77"/>
      <c r="K46" s="77"/>
      <c r="L46" s="77"/>
      <c r="M46" s="77"/>
      <c r="N46" s="77"/>
      <c r="O46" s="77"/>
      <c r="P46" s="77"/>
      <c r="Q46" s="77"/>
      <c r="R46" s="77"/>
      <c r="S46" s="77">
        <v>79</v>
      </c>
      <c r="T46" s="79"/>
      <c r="U46" s="80"/>
    </row>
    <row r="47" spans="2:21" ht="15">
      <c r="B47" s="60">
        <v>40169</v>
      </c>
      <c r="C47" s="61">
        <v>40169</v>
      </c>
      <c r="D47" s="70" t="s">
        <v>59</v>
      </c>
      <c r="E47" s="63">
        <v>400</v>
      </c>
      <c r="F47" s="63"/>
      <c r="G47" s="64">
        <f t="shared" si="1"/>
        <v>14400.23</v>
      </c>
      <c r="H47" s="65"/>
      <c r="I47" s="66"/>
      <c r="J47" s="67"/>
      <c r="K47" s="67"/>
      <c r="L47" s="67"/>
      <c r="M47" s="67"/>
      <c r="N47" s="67"/>
      <c r="O47" s="67"/>
      <c r="P47" s="67"/>
      <c r="Q47" s="67"/>
      <c r="R47" s="63"/>
      <c r="S47" s="63">
        <v>400</v>
      </c>
      <c r="T47" s="69"/>
      <c r="U47" s="80"/>
    </row>
    <row r="48" spans="2:21" ht="15">
      <c r="B48" s="60">
        <v>40169</v>
      </c>
      <c r="C48" s="61">
        <v>40169</v>
      </c>
      <c r="D48" s="70" t="s">
        <v>60</v>
      </c>
      <c r="E48" s="63">
        <v>558</v>
      </c>
      <c r="F48" s="63"/>
      <c r="G48" s="64">
        <f t="shared" si="1"/>
        <v>14958.23</v>
      </c>
      <c r="H48" s="65"/>
      <c r="I48" s="66"/>
      <c r="J48" s="67"/>
      <c r="K48" s="67"/>
      <c r="L48" s="67"/>
      <c r="M48" s="67"/>
      <c r="N48" s="67"/>
      <c r="O48" s="67"/>
      <c r="P48" s="67"/>
      <c r="Q48" s="67"/>
      <c r="R48" s="63"/>
      <c r="S48" s="63">
        <v>558</v>
      </c>
      <c r="T48" s="69"/>
      <c r="U48" s="59"/>
    </row>
    <row r="49" spans="2:21" ht="15">
      <c r="B49" s="60">
        <v>40169</v>
      </c>
      <c r="C49" s="61">
        <v>40169</v>
      </c>
      <c r="D49" s="70" t="s">
        <v>61</v>
      </c>
      <c r="E49" s="63">
        <v>468</v>
      </c>
      <c r="F49" s="63"/>
      <c r="G49" s="64">
        <f t="shared" si="1"/>
        <v>15426.23</v>
      </c>
      <c r="H49" s="65"/>
      <c r="I49" s="66"/>
      <c r="J49" s="67"/>
      <c r="K49" s="67"/>
      <c r="L49" s="67"/>
      <c r="M49" s="67"/>
      <c r="N49" s="67"/>
      <c r="O49" s="67"/>
      <c r="P49" s="67"/>
      <c r="Q49" s="67"/>
      <c r="R49" s="63"/>
      <c r="S49" s="63">
        <v>468</v>
      </c>
      <c r="T49" s="69"/>
      <c r="U49" s="59"/>
    </row>
    <row r="50" spans="2:21" ht="15">
      <c r="B50" s="60">
        <v>40169</v>
      </c>
      <c r="C50" s="61">
        <v>40169</v>
      </c>
      <c r="D50" s="70" t="s">
        <v>62</v>
      </c>
      <c r="E50" s="63">
        <v>561</v>
      </c>
      <c r="F50" s="63"/>
      <c r="G50" s="64">
        <f t="shared" si="1"/>
        <v>15987.23</v>
      </c>
      <c r="H50" s="65"/>
      <c r="I50" s="66"/>
      <c r="J50" s="67"/>
      <c r="K50" s="67"/>
      <c r="L50" s="67"/>
      <c r="M50" s="67"/>
      <c r="N50" s="67"/>
      <c r="O50" s="67"/>
      <c r="P50" s="67"/>
      <c r="Q50" s="67"/>
      <c r="R50" s="63"/>
      <c r="S50" s="63">
        <v>561</v>
      </c>
      <c r="T50" s="69"/>
      <c r="U50" s="59"/>
    </row>
    <row r="51" spans="2:21" ht="15">
      <c r="B51" s="60">
        <v>40169</v>
      </c>
      <c r="C51" s="61">
        <v>40169</v>
      </c>
      <c r="D51" s="70" t="s">
        <v>63</v>
      </c>
      <c r="E51" s="63">
        <v>657</v>
      </c>
      <c r="F51" s="63"/>
      <c r="G51" s="64">
        <f t="shared" si="1"/>
        <v>16644.23</v>
      </c>
      <c r="H51" s="65"/>
      <c r="I51" s="66"/>
      <c r="J51" s="67"/>
      <c r="K51" s="67"/>
      <c r="L51" s="67"/>
      <c r="M51" s="67"/>
      <c r="N51" s="67"/>
      <c r="O51" s="67"/>
      <c r="P51" s="67"/>
      <c r="Q51" s="67"/>
      <c r="R51" s="63"/>
      <c r="S51" s="63">
        <v>657</v>
      </c>
      <c r="T51" s="69"/>
      <c r="U51" s="59"/>
    </row>
    <row r="52" spans="2:21" ht="15">
      <c r="B52" s="60">
        <v>40169</v>
      </c>
      <c r="C52" s="61">
        <v>40169</v>
      </c>
      <c r="D52" s="70" t="s">
        <v>64</v>
      </c>
      <c r="E52" s="63">
        <v>550</v>
      </c>
      <c r="F52" s="63"/>
      <c r="G52" s="64">
        <f t="shared" si="1"/>
        <v>17194.23</v>
      </c>
      <c r="H52" s="65"/>
      <c r="I52" s="66"/>
      <c r="J52" s="67"/>
      <c r="K52" s="67"/>
      <c r="L52" s="67"/>
      <c r="M52" s="67"/>
      <c r="N52" s="67"/>
      <c r="O52" s="67"/>
      <c r="P52" s="67"/>
      <c r="Q52" s="67"/>
      <c r="R52" s="63"/>
      <c r="S52" s="63">
        <v>550</v>
      </c>
      <c r="T52" s="69"/>
      <c r="U52" s="59"/>
    </row>
    <row r="53" spans="2:21" ht="15">
      <c r="B53" s="60">
        <v>40169</v>
      </c>
      <c r="C53" s="61">
        <v>40169</v>
      </c>
      <c r="D53" s="70" t="s">
        <v>65</v>
      </c>
      <c r="E53" s="63">
        <v>549</v>
      </c>
      <c r="F53" s="63"/>
      <c r="G53" s="64">
        <f t="shared" si="1"/>
        <v>17743.23</v>
      </c>
      <c r="H53" s="65"/>
      <c r="I53" s="66"/>
      <c r="J53" s="67"/>
      <c r="K53" s="67"/>
      <c r="L53" s="67"/>
      <c r="M53" s="67"/>
      <c r="N53" s="67"/>
      <c r="O53" s="67"/>
      <c r="P53" s="67"/>
      <c r="Q53" s="67"/>
      <c r="R53" s="63"/>
      <c r="S53" s="63">
        <v>549</v>
      </c>
      <c r="T53" s="69"/>
      <c r="U53" s="59"/>
    </row>
    <row r="54" spans="2:21" ht="15">
      <c r="B54" s="60">
        <v>40169</v>
      </c>
      <c r="C54" s="61">
        <v>40169</v>
      </c>
      <c r="D54" s="70" t="s">
        <v>66</v>
      </c>
      <c r="E54" s="63">
        <v>591</v>
      </c>
      <c r="F54" s="63"/>
      <c r="G54" s="64">
        <f t="shared" si="1"/>
        <v>18334.23</v>
      </c>
      <c r="H54" s="65"/>
      <c r="I54" s="66"/>
      <c r="J54" s="67"/>
      <c r="K54" s="67"/>
      <c r="L54" s="67"/>
      <c r="M54" s="67"/>
      <c r="N54" s="67"/>
      <c r="O54" s="67"/>
      <c r="P54" s="67"/>
      <c r="Q54" s="67"/>
      <c r="R54" s="63"/>
      <c r="S54" s="63">
        <v>591</v>
      </c>
      <c r="T54" s="69"/>
      <c r="U54" s="59"/>
    </row>
    <row r="55" spans="2:21" ht="15">
      <c r="B55" s="60">
        <v>40169</v>
      </c>
      <c r="C55" s="61">
        <v>40169</v>
      </c>
      <c r="D55" s="70" t="s">
        <v>67</v>
      </c>
      <c r="E55" s="63">
        <v>498</v>
      </c>
      <c r="F55" s="63"/>
      <c r="G55" s="64">
        <f t="shared" si="1"/>
        <v>18832.23</v>
      </c>
      <c r="H55" s="65"/>
      <c r="I55" s="66"/>
      <c r="J55" s="67"/>
      <c r="K55" s="67"/>
      <c r="L55" s="67"/>
      <c r="M55" s="67"/>
      <c r="N55" s="67"/>
      <c r="O55" s="67"/>
      <c r="P55" s="67"/>
      <c r="Q55" s="67"/>
      <c r="R55" s="63"/>
      <c r="S55" s="63">
        <v>498</v>
      </c>
      <c r="T55" s="69"/>
      <c r="U55" s="59"/>
    </row>
    <row r="56" spans="2:21" ht="15">
      <c r="B56" s="60">
        <v>40169</v>
      </c>
      <c r="C56" s="61">
        <v>40169</v>
      </c>
      <c r="D56" s="70" t="s">
        <v>68</v>
      </c>
      <c r="E56" s="63">
        <v>406</v>
      </c>
      <c r="F56" s="63"/>
      <c r="G56" s="64">
        <f t="shared" si="1"/>
        <v>19238.23</v>
      </c>
      <c r="H56" s="65"/>
      <c r="I56" s="66"/>
      <c r="J56" s="67"/>
      <c r="K56" s="67"/>
      <c r="L56" s="67"/>
      <c r="M56" s="67"/>
      <c r="N56" s="67"/>
      <c r="O56" s="67"/>
      <c r="P56" s="67"/>
      <c r="Q56" s="67"/>
      <c r="R56" s="63"/>
      <c r="S56" s="63">
        <v>406</v>
      </c>
      <c r="T56" s="69"/>
      <c r="U56" s="59"/>
    </row>
    <row r="57" spans="2:21" ht="15">
      <c r="B57" s="60">
        <v>40169</v>
      </c>
      <c r="C57" s="61">
        <v>40169</v>
      </c>
      <c r="D57" s="70" t="s">
        <v>69</v>
      </c>
      <c r="E57" s="63">
        <v>500</v>
      </c>
      <c r="F57" s="63"/>
      <c r="G57" s="64">
        <f t="shared" si="1"/>
        <v>19738.23</v>
      </c>
      <c r="H57" s="65"/>
      <c r="I57" s="66"/>
      <c r="J57" s="67"/>
      <c r="K57" s="67"/>
      <c r="L57" s="67"/>
      <c r="M57" s="67"/>
      <c r="N57" s="67"/>
      <c r="O57" s="67"/>
      <c r="P57" s="67"/>
      <c r="Q57" s="67"/>
      <c r="R57" s="63"/>
      <c r="S57" s="63">
        <v>500</v>
      </c>
      <c r="T57" s="69"/>
      <c r="U57" s="59"/>
    </row>
    <row r="58" spans="2:21" ht="15">
      <c r="B58" s="60">
        <v>40170</v>
      </c>
      <c r="C58" s="61">
        <v>40165</v>
      </c>
      <c r="D58" s="70" t="s">
        <v>70</v>
      </c>
      <c r="E58" s="63">
        <v>533</v>
      </c>
      <c r="F58" s="63"/>
      <c r="G58" s="64">
        <f t="shared" si="1"/>
        <v>20271.23</v>
      </c>
      <c r="H58" s="65"/>
      <c r="I58" s="66"/>
      <c r="J58" s="67"/>
      <c r="K58" s="67"/>
      <c r="L58" s="67"/>
      <c r="M58" s="67"/>
      <c r="N58" s="67"/>
      <c r="O58" s="67">
        <v>533</v>
      </c>
      <c r="P58" s="67"/>
      <c r="Q58" s="67"/>
      <c r="R58" s="67"/>
      <c r="S58" s="67"/>
      <c r="T58" s="69"/>
      <c r="U58" s="59"/>
    </row>
    <row r="59" spans="2:21" ht="15">
      <c r="B59" s="60">
        <v>40171</v>
      </c>
      <c r="C59" s="61">
        <v>40166</v>
      </c>
      <c r="D59" s="70" t="s">
        <v>71</v>
      </c>
      <c r="E59" s="63"/>
      <c r="F59" s="63">
        <v>3300</v>
      </c>
      <c r="G59" s="64">
        <f t="shared" si="1"/>
        <v>16971.23</v>
      </c>
      <c r="H59" s="65"/>
      <c r="I59" s="66"/>
      <c r="J59" s="67"/>
      <c r="K59" s="67"/>
      <c r="L59" s="67"/>
      <c r="M59" s="67"/>
      <c r="N59" s="67"/>
      <c r="O59" s="67"/>
      <c r="P59" s="67"/>
      <c r="Q59" s="67"/>
      <c r="R59" s="67"/>
      <c r="S59" s="68">
        <v>-3300</v>
      </c>
      <c r="T59" s="69"/>
      <c r="U59" s="59"/>
    </row>
    <row r="60" spans="2:21" ht="15">
      <c r="B60" s="60">
        <v>40171</v>
      </c>
      <c r="C60" s="72">
        <v>40166</v>
      </c>
      <c r="D60" s="73" t="s">
        <v>72</v>
      </c>
      <c r="E60" s="74"/>
      <c r="F60" s="74">
        <v>304</v>
      </c>
      <c r="G60" s="64">
        <f t="shared" si="1"/>
        <v>16667.23</v>
      </c>
      <c r="H60" s="75"/>
      <c r="I60" s="76"/>
      <c r="J60" s="77"/>
      <c r="K60" s="77"/>
      <c r="L60" s="77"/>
      <c r="M60" s="77"/>
      <c r="N60" s="77"/>
      <c r="O60" s="77"/>
      <c r="P60" s="77"/>
      <c r="Q60" s="77"/>
      <c r="R60" s="77"/>
      <c r="S60" s="78">
        <v>-304</v>
      </c>
      <c r="T60" s="79"/>
      <c r="U60" s="80"/>
    </row>
    <row r="61" spans="2:21" ht="15">
      <c r="B61" s="60">
        <v>40171</v>
      </c>
      <c r="C61" s="61"/>
      <c r="D61" s="70" t="s">
        <v>73</v>
      </c>
      <c r="E61" s="63"/>
      <c r="F61" s="63">
        <v>79.72</v>
      </c>
      <c r="G61" s="64">
        <f t="shared" si="1"/>
        <v>16587.51</v>
      </c>
      <c r="H61" s="65"/>
      <c r="I61" s="66"/>
      <c r="J61" s="67"/>
      <c r="K61" s="67"/>
      <c r="L61" s="67"/>
      <c r="M61" s="67"/>
      <c r="N61" s="67"/>
      <c r="O61" s="67"/>
      <c r="P61" s="67"/>
      <c r="Q61" s="67"/>
      <c r="R61" s="67"/>
      <c r="S61" s="68">
        <v>-79.72</v>
      </c>
      <c r="T61" s="92"/>
      <c r="U61" s="59"/>
    </row>
    <row r="62" spans="2:21" ht="15">
      <c r="B62" s="71">
        <v>40175</v>
      </c>
      <c r="C62" s="72">
        <v>40175</v>
      </c>
      <c r="D62" s="73" t="s">
        <v>74</v>
      </c>
      <c r="E62" s="74"/>
      <c r="F62" s="74">
        <v>3500</v>
      </c>
      <c r="G62" s="64">
        <f t="shared" si="1"/>
        <v>13087.509999999998</v>
      </c>
      <c r="H62" s="75"/>
      <c r="I62" s="76"/>
      <c r="J62" s="77"/>
      <c r="K62" s="77"/>
      <c r="L62" s="77"/>
      <c r="M62" s="77"/>
      <c r="N62" s="77"/>
      <c r="O62" s="77"/>
      <c r="P62" s="77"/>
      <c r="Q62" s="77">
        <v>-3500</v>
      </c>
      <c r="R62" s="77"/>
      <c r="S62" s="78"/>
      <c r="T62" s="79"/>
      <c r="U62" s="80"/>
    </row>
    <row r="63" spans="2:21" ht="15">
      <c r="B63" s="60">
        <v>40182</v>
      </c>
      <c r="C63" s="61"/>
      <c r="D63" s="70" t="s">
        <v>75</v>
      </c>
      <c r="E63" s="63"/>
      <c r="F63" s="63">
        <v>0.45</v>
      </c>
      <c r="G63" s="64">
        <f t="shared" si="1"/>
        <v>13087.059999999998</v>
      </c>
      <c r="H63" s="65"/>
      <c r="I63" s="66">
        <v>-0.45</v>
      </c>
      <c r="J63" s="67"/>
      <c r="K63" s="67"/>
      <c r="L63" s="67"/>
      <c r="M63" s="67"/>
      <c r="N63" s="67"/>
      <c r="O63" s="67"/>
      <c r="P63" s="67"/>
      <c r="Q63" s="67"/>
      <c r="R63" s="67"/>
      <c r="S63" s="68"/>
      <c r="T63" s="69"/>
      <c r="U63" s="59"/>
    </row>
    <row r="64" spans="2:21" ht="15">
      <c r="B64" s="60">
        <v>40182</v>
      </c>
      <c r="C64" s="61"/>
      <c r="D64" s="70" t="s">
        <v>27</v>
      </c>
      <c r="E64" s="63"/>
      <c r="F64" s="63">
        <v>7.54</v>
      </c>
      <c r="G64" s="64">
        <f t="shared" si="1"/>
        <v>13079.519999999997</v>
      </c>
      <c r="H64" s="65"/>
      <c r="I64" s="66">
        <v>-7.54</v>
      </c>
      <c r="J64" s="67"/>
      <c r="K64" s="67"/>
      <c r="L64" s="67"/>
      <c r="M64" s="67"/>
      <c r="N64" s="67"/>
      <c r="O64" s="67"/>
      <c r="P64" s="67"/>
      <c r="Q64" s="67"/>
      <c r="R64" s="67"/>
      <c r="S64" s="68"/>
      <c r="T64" s="69"/>
      <c r="U64" s="59"/>
    </row>
    <row r="65" spans="2:21" ht="15">
      <c r="B65" s="93">
        <v>40186</v>
      </c>
      <c r="C65" s="94"/>
      <c r="D65" s="95" t="s">
        <v>76</v>
      </c>
      <c r="E65" s="96"/>
      <c r="F65" s="96">
        <v>8980</v>
      </c>
      <c r="G65" s="97">
        <f t="shared" si="1"/>
        <v>4099.519999999997</v>
      </c>
      <c r="H65" s="98"/>
      <c r="I65" s="99"/>
      <c r="J65" s="100"/>
      <c r="K65" s="100"/>
      <c r="L65" s="100"/>
      <c r="M65" s="100"/>
      <c r="N65" s="100"/>
      <c r="O65" s="100"/>
      <c r="P65" s="100"/>
      <c r="Q65" s="100"/>
      <c r="R65" s="100">
        <f>F65*(-1)</f>
        <v>-8980</v>
      </c>
      <c r="S65" s="101"/>
      <c r="T65" s="102"/>
      <c r="U65" s="59"/>
    </row>
    <row r="66" spans="2:21" ht="15">
      <c r="B66" s="103"/>
      <c r="C66" s="104">
        <v>40166</v>
      </c>
      <c r="D66" s="70" t="s">
        <v>77</v>
      </c>
      <c r="E66" s="105"/>
      <c r="F66" s="105">
        <v>92.47</v>
      </c>
      <c r="G66" s="64">
        <f t="shared" si="1"/>
        <v>4007.049999999997</v>
      </c>
      <c r="H66" s="98"/>
      <c r="I66" s="99"/>
      <c r="J66" s="100"/>
      <c r="K66" s="100"/>
      <c r="L66" s="100"/>
      <c r="M66" s="100"/>
      <c r="N66" s="100"/>
      <c r="O66" s="100"/>
      <c r="P66" s="100"/>
      <c r="Q66" s="100"/>
      <c r="R66" s="100"/>
      <c r="S66" s="101">
        <v>-92.47</v>
      </c>
      <c r="T66" s="102"/>
      <c r="U66" s="59"/>
    </row>
    <row r="67" spans="2:21" ht="15">
      <c r="B67" s="103"/>
      <c r="C67" s="104">
        <v>40166</v>
      </c>
      <c r="D67" s="106" t="s">
        <v>78</v>
      </c>
      <c r="E67" s="105"/>
      <c r="F67" s="105">
        <v>2680</v>
      </c>
      <c r="G67" s="64">
        <f t="shared" si="1"/>
        <v>1327.049999999997</v>
      </c>
      <c r="H67" s="98"/>
      <c r="I67" s="99"/>
      <c r="J67" s="100"/>
      <c r="K67" s="100"/>
      <c r="L67" s="100"/>
      <c r="M67" s="100"/>
      <c r="N67" s="100"/>
      <c r="O67" s="100"/>
      <c r="P67" s="100"/>
      <c r="Q67" s="100"/>
      <c r="R67" s="100">
        <f>F67*(-1)</f>
        <v>-2680</v>
      </c>
      <c r="S67" s="101"/>
      <c r="T67" s="102"/>
      <c r="U67" s="59"/>
    </row>
    <row r="68" spans="2:21" ht="15">
      <c r="B68" s="103"/>
      <c r="C68" s="104">
        <v>40175</v>
      </c>
      <c r="D68" s="106" t="s">
        <v>79</v>
      </c>
      <c r="E68" s="105"/>
      <c r="F68" s="105">
        <v>500</v>
      </c>
      <c r="G68" s="64">
        <f t="shared" si="1"/>
        <v>827.049999999997</v>
      </c>
      <c r="H68" s="98"/>
      <c r="I68" s="99"/>
      <c r="J68" s="100"/>
      <c r="K68" s="100"/>
      <c r="L68" s="100"/>
      <c r="M68" s="100"/>
      <c r="N68" s="100"/>
      <c r="O68" s="100"/>
      <c r="P68" s="100"/>
      <c r="Q68" s="100"/>
      <c r="R68" s="100"/>
      <c r="S68" s="101"/>
      <c r="T68" s="102"/>
      <c r="U68" s="59">
        <v>-500</v>
      </c>
    </row>
    <row r="69" spans="2:21" ht="15">
      <c r="B69" s="103"/>
      <c r="C69" s="104"/>
      <c r="D69" s="70" t="s">
        <v>80</v>
      </c>
      <c r="E69" s="105"/>
      <c r="F69" s="105">
        <v>60</v>
      </c>
      <c r="G69" s="64">
        <f t="shared" si="1"/>
        <v>767.049999999997</v>
      </c>
      <c r="H69" s="98"/>
      <c r="I69" s="99"/>
      <c r="J69" s="100"/>
      <c r="K69" s="100"/>
      <c r="L69" s="100"/>
      <c r="M69" s="100"/>
      <c r="N69" s="100"/>
      <c r="O69" s="100"/>
      <c r="P69" s="100"/>
      <c r="Q69" s="100"/>
      <c r="R69" s="100"/>
      <c r="S69" s="101">
        <f>F69*(-1)</f>
        <v>-60</v>
      </c>
      <c r="T69" s="102"/>
      <c r="U69" s="59"/>
    </row>
    <row r="70" spans="2:21" ht="15">
      <c r="B70" s="103"/>
      <c r="C70" s="104"/>
      <c r="D70" s="106" t="s">
        <v>81</v>
      </c>
      <c r="E70" s="105"/>
      <c r="F70" s="105">
        <v>88.89</v>
      </c>
      <c r="G70" s="64">
        <f t="shared" si="1"/>
        <v>678.159999999997</v>
      </c>
      <c r="H70" s="98"/>
      <c r="I70" s="99"/>
      <c r="J70" s="100"/>
      <c r="K70" s="100"/>
      <c r="L70" s="100"/>
      <c r="M70" s="100"/>
      <c r="N70" s="100"/>
      <c r="O70" s="100"/>
      <c r="P70" s="100"/>
      <c r="Q70" s="100"/>
      <c r="R70" s="100"/>
      <c r="S70" s="101">
        <v>-88.89</v>
      </c>
      <c r="T70" s="102"/>
      <c r="U70" s="59"/>
    </row>
    <row r="71" spans="2:21" ht="15.75" thickBot="1">
      <c r="B71" s="107"/>
      <c r="C71" s="108"/>
      <c r="D71" s="109" t="s">
        <v>82</v>
      </c>
      <c r="E71" s="110"/>
      <c r="F71" s="110">
        <v>200</v>
      </c>
      <c r="G71" s="111">
        <f t="shared" si="1"/>
        <v>478.159999999997</v>
      </c>
      <c r="H71" s="112"/>
      <c r="I71" s="113"/>
      <c r="J71" s="114"/>
      <c r="K71" s="114"/>
      <c r="L71" s="114"/>
      <c r="M71" s="114"/>
      <c r="N71" s="114"/>
      <c r="O71" s="114"/>
      <c r="P71" s="114"/>
      <c r="Q71" s="114"/>
      <c r="R71" s="114"/>
      <c r="S71" s="115">
        <v>-200</v>
      </c>
      <c r="T71" s="116"/>
      <c r="U71" s="117"/>
    </row>
    <row r="72" spans="2:21" ht="15">
      <c r="B72" s="118"/>
      <c r="C72" s="118"/>
      <c r="D72" s="119" t="s">
        <v>83</v>
      </c>
      <c r="E72" s="146" t="s">
        <v>84</v>
      </c>
      <c r="F72" s="146"/>
      <c r="G72" s="120">
        <v>4099.52</v>
      </c>
      <c r="H72" s="121"/>
      <c r="I72" s="147" t="s">
        <v>85</v>
      </c>
      <c r="J72" s="148"/>
      <c r="K72" s="148"/>
      <c r="L72" s="149"/>
      <c r="M72" s="153">
        <f>G71+G76</f>
        <v>478.159999999997</v>
      </c>
      <c r="N72" s="154"/>
      <c r="O72" s="122"/>
      <c r="P72" s="122"/>
      <c r="Q72" s="122"/>
      <c r="R72" s="122"/>
      <c r="S72" s="122"/>
      <c r="T72" s="123"/>
      <c r="U72" s="124"/>
    </row>
    <row r="73" spans="2:21" ht="15.75" thickBot="1">
      <c r="B73" s="125"/>
      <c r="C73" s="125"/>
      <c r="D73" s="126" t="s">
        <v>86</v>
      </c>
      <c r="E73" s="157" t="s">
        <v>84</v>
      </c>
      <c r="F73" s="157"/>
      <c r="G73" s="127">
        <v>6970.76</v>
      </c>
      <c r="H73" s="128"/>
      <c r="I73" s="150"/>
      <c r="J73" s="151"/>
      <c r="K73" s="151"/>
      <c r="L73" s="152"/>
      <c r="M73" s="155"/>
      <c r="N73" s="156"/>
      <c r="O73" s="129"/>
      <c r="P73" s="129"/>
      <c r="Q73" s="129"/>
      <c r="R73" s="129"/>
      <c r="S73" s="129"/>
      <c r="T73" s="130"/>
      <c r="U73" s="131"/>
    </row>
  </sheetData>
  <sheetProtection password="CD8F" sheet="1"/>
  <mergeCells count="16">
    <mergeCell ref="E72:F72"/>
    <mergeCell ref="I72:L73"/>
    <mergeCell ref="M72:N73"/>
    <mergeCell ref="E73:F73"/>
    <mergeCell ref="B4:F4"/>
    <mergeCell ref="I4:K4"/>
    <mergeCell ref="L4:M4"/>
    <mergeCell ref="O4:P4"/>
    <mergeCell ref="T4:U4"/>
    <mergeCell ref="B5:C5"/>
    <mergeCell ref="I2:R2"/>
    <mergeCell ref="B3:D3"/>
    <mergeCell ref="E3:G3"/>
    <mergeCell ref="I3:L3"/>
    <mergeCell ref="M3:O3"/>
    <mergeCell ref="T3:U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Claude</dc:creator>
  <cp:keywords/>
  <dc:description/>
  <cp:lastModifiedBy>Claude</cp:lastModifiedBy>
  <dcterms:created xsi:type="dcterms:W3CDTF">2010-01-10T10:17:10Z</dcterms:created>
  <dcterms:modified xsi:type="dcterms:W3CDTF">2010-01-13T17:33:45Z</dcterms:modified>
  <cp:category/>
  <cp:version/>
  <cp:contentType/>
  <cp:contentStatus/>
</cp:coreProperties>
</file>